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C:\Users\Engenharia_01\Desktop\SABRINA\SPDA\"/>
    </mc:Choice>
  </mc:AlternateContent>
  <xr:revisionPtr revIDLastSave="0" documentId="13_ncr:1_{0C0C03F0-9A88-42A2-93BF-85300C65F833}" xr6:coauthVersionLast="45" xr6:coauthVersionMax="45" xr10:uidLastSave="{00000000-0000-0000-0000-000000000000}"/>
  <bookViews>
    <workbookView xWindow="-120" yWindow="-120" windowWidth="20730" windowHeight="11160" tabRatio="901" firstSheet="1" activeTab="1" xr2:uid="{00000000-000D-0000-FFFF-FFFF00000000}"/>
  </bookViews>
  <sheets>
    <sheet name="Memória de Cálculo" sheetId="25" state="hidden" r:id="rId1"/>
    <sheet name="PLANILHA" sheetId="1" r:id="rId2"/>
    <sheet name="MEMORIA DE CÁLCULO" sheetId="27" r:id="rId3"/>
    <sheet name="CRONOGRAMA" sheetId="2" r:id="rId4"/>
    <sheet name="COMPOSIÇÃO" sheetId="3" r:id="rId5"/>
    <sheet name="COMPOSIÇÃO BDI" sheetId="22" r:id="rId6"/>
    <sheet name="PARETO" sheetId="28" r:id="rId7"/>
    <sheet name="Cotação" sheetId="26" state="hidden" r:id="rId8"/>
    <sheet name="MemóriaCálculo SST" sheetId="23" state="hidden" r:id="rId9"/>
    <sheet name="TabelasExames" sheetId="24" state="hidden" r:id="rId10"/>
    <sheet name="COMPOSIÇÃO LEIS" sheetId="15" state="hidden"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s>
  <definedNames>
    <definedName name="\I">#REF!</definedName>
    <definedName name="\S">[1]COMPOS1!#REF!</definedName>
    <definedName name="_________________OUT98">[2]Consultoria!#REF!</definedName>
    <definedName name="_________________PL1">#REF!</definedName>
    <definedName name="________________OUT98">[2]Consultoria!#REF!</definedName>
    <definedName name="________________PL1">#REF!</definedName>
    <definedName name="_______________OUT98">[2]Consultoria!#REF!</definedName>
    <definedName name="_______________PL1">#REF!</definedName>
    <definedName name="______________PL1">#REF!</definedName>
    <definedName name="_____________ABR95">[2]Consultoria!#REF!</definedName>
    <definedName name="_____________ABR96">[2]Consultoria!#REF!</definedName>
    <definedName name="_____________ABR97">[2]Consultoria!#REF!</definedName>
    <definedName name="_____________ABR98">[2]Consultoria!#REF!</definedName>
    <definedName name="_____________ABR99">[2]Consultoria!#REF!</definedName>
    <definedName name="_____________AGO95">[2]Consultoria!#REF!</definedName>
    <definedName name="_____________AGO96">[2]Consultoria!#REF!</definedName>
    <definedName name="_____________AGO97">[2]Consultoria!#REF!</definedName>
    <definedName name="_____________AGO98">[2]Consultoria!#REF!</definedName>
    <definedName name="_____________AGO99">[2]Consultoria!#REF!</definedName>
    <definedName name="_____________DEZ94">[2]Consultoria!#REF!</definedName>
    <definedName name="_____________DEZ95">[2]Consultoria!#REF!</definedName>
    <definedName name="_____________DEZ96">[2]Consultoria!#REF!</definedName>
    <definedName name="_____________DEZ97">[2]Consultoria!#REF!</definedName>
    <definedName name="_____________DEZ98">[2]Consultoria!#REF!</definedName>
    <definedName name="_____________DEZ99">[2]Consultoria!#REF!</definedName>
    <definedName name="_____________FEV95">[2]Consultoria!#REF!</definedName>
    <definedName name="_____________FEV96">[2]Consultoria!#REF!</definedName>
    <definedName name="_____________FEV97">[2]Consultoria!#REF!</definedName>
    <definedName name="_____________FEV98">[2]Consultoria!#REF!</definedName>
    <definedName name="_____________FEV99">[2]Consultoria!#REF!</definedName>
    <definedName name="_____________JAN95">[2]Consultoria!#REF!</definedName>
    <definedName name="_____________JAN96">[2]Consultoria!#REF!</definedName>
    <definedName name="_____________JAN97">[2]Consultoria!#REF!</definedName>
    <definedName name="_____________JAN98">[2]Consultoria!#REF!</definedName>
    <definedName name="_____________JAN99">[2]Consultoria!#REF!</definedName>
    <definedName name="_____________JUL95">[2]Consultoria!#REF!</definedName>
    <definedName name="_____________JUL96">[2]Consultoria!#REF!</definedName>
    <definedName name="_____________JUL97">[2]Consultoria!#REF!</definedName>
    <definedName name="_____________JUL98">[2]Consultoria!#REF!</definedName>
    <definedName name="_____________JUL99">[2]Consultoria!#REF!</definedName>
    <definedName name="_____________JUN95">[2]Consultoria!#REF!</definedName>
    <definedName name="_____________JUN96">[2]Consultoria!#REF!</definedName>
    <definedName name="_____________JUN97">[2]Consultoria!#REF!</definedName>
    <definedName name="_____________JUN98">[2]Consultoria!#REF!</definedName>
    <definedName name="_____________JUN99">[2]Consultoria!#REF!</definedName>
    <definedName name="_____________MAI95">[2]Consultoria!#REF!</definedName>
    <definedName name="_____________MAI96">[2]Consultoria!#REF!</definedName>
    <definedName name="_____________MAI97">[2]Consultoria!#REF!</definedName>
    <definedName name="_____________MAI98">[2]Consultoria!#REF!</definedName>
    <definedName name="_____________MAI99">[2]Consultoria!#REF!</definedName>
    <definedName name="_____________MAR95">[2]Consultoria!#REF!</definedName>
    <definedName name="_____________MAR96">[2]Consultoria!#REF!</definedName>
    <definedName name="_____________MAR97">[2]Consultoria!#REF!</definedName>
    <definedName name="_____________MAR98">[2]Consultoria!#REF!</definedName>
    <definedName name="_____________MAR99">[2]Consultoria!#REF!</definedName>
    <definedName name="_____________NOV94">[2]Consultoria!#REF!</definedName>
    <definedName name="_____________NOV95">[2]Consultoria!#REF!</definedName>
    <definedName name="_____________NOV96">[2]Consultoria!#REF!</definedName>
    <definedName name="_____________NOV97">[2]Consultoria!#REF!</definedName>
    <definedName name="_____________NOV98">[2]Consultoria!#REF!</definedName>
    <definedName name="_____________NOV99">[2]Consultoria!#REF!</definedName>
    <definedName name="_____________OUT94">[2]Consultoria!#REF!</definedName>
    <definedName name="_____________OUT95">[2]Consultoria!#REF!</definedName>
    <definedName name="_____________OUT96">[2]Consultoria!#REF!</definedName>
    <definedName name="_____________OUT97">[2]Consultoria!#REF!</definedName>
    <definedName name="_____________OUT98" localSheetId="6" hidden="1">{#N/A,#N/A,TRUE,"Serviços"}</definedName>
    <definedName name="_____________OUT98">[2]Consultoria!#REF!</definedName>
    <definedName name="_____________OUT99">[2]Consultoria!#REF!</definedName>
    <definedName name="_____________PL1">#REF!</definedName>
    <definedName name="_____________SET94">[2]Consultoria!#REF!</definedName>
    <definedName name="_____________SET95">[2]Consultoria!#REF!</definedName>
    <definedName name="_____________SET96">[2]Consultoria!#REF!</definedName>
    <definedName name="_____________SET97">[2]Consultoria!#REF!</definedName>
    <definedName name="_____________SET98">[2]Consultoria!#REF!</definedName>
    <definedName name="_____________SET99">[2]Consultoria!#REF!</definedName>
    <definedName name="____________ABR95">[2]Consultoria!#REF!</definedName>
    <definedName name="____________ABR96">[2]Consultoria!#REF!</definedName>
    <definedName name="____________ABR97">[2]Consultoria!#REF!</definedName>
    <definedName name="____________ABR98">[2]Consultoria!#REF!</definedName>
    <definedName name="____________ABR99">[2]Consultoria!#REF!</definedName>
    <definedName name="____________AGO95">[2]Consultoria!#REF!</definedName>
    <definedName name="____________AGO96">[2]Consultoria!#REF!</definedName>
    <definedName name="____________AGO97">[2]Consultoria!#REF!</definedName>
    <definedName name="____________AGO98">[2]Consultoria!#REF!</definedName>
    <definedName name="____________AGO99">[2]Consultoria!#REF!</definedName>
    <definedName name="____________DEZ94">[2]Consultoria!#REF!</definedName>
    <definedName name="____________DEZ95">[2]Consultoria!#REF!</definedName>
    <definedName name="____________DEZ96">[2]Consultoria!#REF!</definedName>
    <definedName name="____________DEZ97">[2]Consultoria!#REF!</definedName>
    <definedName name="____________DEZ98">[2]Consultoria!#REF!</definedName>
    <definedName name="____________DEZ99">[2]Consultoria!#REF!</definedName>
    <definedName name="____________Ext2">'[3]P A T O 99 B'!#REF!</definedName>
    <definedName name="____________FEV95">[2]Consultoria!#REF!</definedName>
    <definedName name="____________FEV96">[2]Consultoria!#REF!</definedName>
    <definedName name="____________FEV97">[2]Consultoria!#REF!</definedName>
    <definedName name="____________FEV98">[2]Consultoria!#REF!</definedName>
    <definedName name="____________FEV99">[2]Consultoria!#REF!</definedName>
    <definedName name="____________JAN95">[2]Consultoria!#REF!</definedName>
    <definedName name="____________JAN96">[2]Consultoria!#REF!</definedName>
    <definedName name="____________JAN97">[2]Consultoria!#REF!</definedName>
    <definedName name="____________JAN98">[2]Consultoria!#REF!</definedName>
    <definedName name="____________JAN99">[2]Consultoria!#REF!</definedName>
    <definedName name="____________JUL95">[2]Consultoria!#REF!</definedName>
    <definedName name="____________JUL96">[2]Consultoria!#REF!</definedName>
    <definedName name="____________JUL97">[2]Consultoria!#REF!</definedName>
    <definedName name="____________JUL98">[2]Consultoria!#REF!</definedName>
    <definedName name="____________JUL99">[2]Consultoria!#REF!</definedName>
    <definedName name="____________JUN95">[2]Consultoria!#REF!</definedName>
    <definedName name="____________JUN96">[2]Consultoria!#REF!</definedName>
    <definedName name="____________JUN97">[2]Consultoria!#REF!</definedName>
    <definedName name="____________JUN98">[2]Consultoria!#REF!</definedName>
    <definedName name="____________JUN99">[2]Consultoria!#REF!</definedName>
    <definedName name="____________MAI95">[2]Consultoria!#REF!</definedName>
    <definedName name="____________MAI96">[2]Consultoria!#REF!</definedName>
    <definedName name="____________MAI97">[2]Consultoria!#REF!</definedName>
    <definedName name="____________MAI98">[2]Consultoria!#REF!</definedName>
    <definedName name="____________MAI99">[2]Consultoria!#REF!</definedName>
    <definedName name="____________MAR95">[2]Consultoria!#REF!</definedName>
    <definedName name="____________MAR96">[2]Consultoria!#REF!</definedName>
    <definedName name="____________MAR97">[2]Consultoria!#REF!</definedName>
    <definedName name="____________MAR98">[2]Consultoria!#REF!</definedName>
    <definedName name="____________MAR99">[2]Consultoria!#REF!</definedName>
    <definedName name="____________NOV94">[2]Consultoria!#REF!</definedName>
    <definedName name="____________NOV95">[2]Consultoria!#REF!</definedName>
    <definedName name="____________NOV96">[2]Consultoria!#REF!</definedName>
    <definedName name="____________NOV97">[2]Consultoria!#REF!</definedName>
    <definedName name="____________NOV98">[2]Consultoria!#REF!</definedName>
    <definedName name="____________NOV99">[2]Consultoria!#REF!</definedName>
    <definedName name="____________OUT94">[2]Consultoria!#REF!</definedName>
    <definedName name="____________OUT95">[2]Consultoria!#REF!</definedName>
    <definedName name="____________OUT96">[2]Consultoria!#REF!</definedName>
    <definedName name="____________OUT97">[2]Consultoria!#REF!</definedName>
    <definedName name="____________OUT98" localSheetId="6" hidden="1">{#N/A,#N/A,TRUE,"Serviços"}</definedName>
    <definedName name="____________OUT98">[2]Consultoria!#REF!</definedName>
    <definedName name="____________OUT99">[2]Consultoria!#REF!</definedName>
    <definedName name="____________PL1">#REF!</definedName>
    <definedName name="____________SET94">[2]Consultoria!#REF!</definedName>
    <definedName name="____________SET95">[2]Consultoria!#REF!</definedName>
    <definedName name="____________SET96">[2]Consultoria!#REF!</definedName>
    <definedName name="____________SET97">[2]Consultoria!#REF!</definedName>
    <definedName name="____________SET98">[2]Consultoria!#REF!</definedName>
    <definedName name="____________SET99">[2]Consultoria!#REF!</definedName>
    <definedName name="___________Ext2">'[3]P A T O 99 B'!#REF!</definedName>
    <definedName name="___________Ext2_25">'[3]P A T O 99 B'!#REF!</definedName>
    <definedName name="___________OUT98" hidden="1">{#N/A,#N/A,TRUE,"Serviços"}</definedName>
    <definedName name="___________PL1">#REF!</definedName>
    <definedName name="___________r">#REF!</definedName>
    <definedName name="__________ABR95">[2]Consultoria!#REF!</definedName>
    <definedName name="__________ABR96">[2]Consultoria!#REF!</definedName>
    <definedName name="__________ABR97">[2]Consultoria!#REF!</definedName>
    <definedName name="__________ABR98">[2]Consultoria!#REF!</definedName>
    <definedName name="__________ABR99">[2]Consultoria!#REF!</definedName>
    <definedName name="__________AGO95">[2]Consultoria!#REF!</definedName>
    <definedName name="__________AGO96">[2]Consultoria!#REF!</definedName>
    <definedName name="__________AGO97">[2]Consultoria!#REF!</definedName>
    <definedName name="__________AGO98">[2]Consultoria!#REF!</definedName>
    <definedName name="__________AGO99">[2]Consultoria!#REF!</definedName>
    <definedName name="__________DEZ94">[2]Consultoria!#REF!</definedName>
    <definedName name="__________DEZ95">[2]Consultoria!#REF!</definedName>
    <definedName name="__________DEZ96">[2]Consultoria!#REF!</definedName>
    <definedName name="__________DEZ97">[2]Consultoria!#REF!</definedName>
    <definedName name="__________DEZ98">[2]Consultoria!#REF!</definedName>
    <definedName name="__________DEZ99">[2]Consultoria!#REF!</definedName>
    <definedName name="__________Ext2">'[3]P A T O 99 B'!#REF!</definedName>
    <definedName name="__________FEV95">[2]Consultoria!#REF!</definedName>
    <definedName name="__________FEV96">[2]Consultoria!#REF!</definedName>
    <definedName name="__________FEV97">[2]Consultoria!#REF!</definedName>
    <definedName name="__________FEV98">[2]Consultoria!#REF!</definedName>
    <definedName name="__________FEV99">[2]Consultoria!#REF!</definedName>
    <definedName name="__________JAN95">[2]Consultoria!#REF!</definedName>
    <definedName name="__________JAN96">[2]Consultoria!#REF!</definedName>
    <definedName name="__________JAN97">[2]Consultoria!#REF!</definedName>
    <definedName name="__________JAN98">[2]Consultoria!#REF!</definedName>
    <definedName name="__________JAN99">[2]Consultoria!#REF!</definedName>
    <definedName name="__________JUL95">[2]Consultoria!#REF!</definedName>
    <definedName name="__________JUL96">[2]Consultoria!#REF!</definedName>
    <definedName name="__________JUL97">[2]Consultoria!#REF!</definedName>
    <definedName name="__________JUL98">[2]Consultoria!#REF!</definedName>
    <definedName name="__________JUL99">[2]Consultoria!#REF!</definedName>
    <definedName name="__________JUN95">[2]Consultoria!#REF!</definedName>
    <definedName name="__________JUN96">[2]Consultoria!#REF!</definedName>
    <definedName name="__________JUN97">[2]Consultoria!#REF!</definedName>
    <definedName name="__________JUN98">[2]Consultoria!#REF!</definedName>
    <definedName name="__________JUN99">[2]Consultoria!#REF!</definedName>
    <definedName name="__________MAI95">[2]Consultoria!#REF!</definedName>
    <definedName name="__________MAI96">[2]Consultoria!#REF!</definedName>
    <definedName name="__________MAI97">[2]Consultoria!#REF!</definedName>
    <definedName name="__________MAI98">[2]Consultoria!#REF!</definedName>
    <definedName name="__________MAI99">[2]Consultoria!#REF!</definedName>
    <definedName name="__________MAR95">[2]Consultoria!#REF!</definedName>
    <definedName name="__________MAR96">[2]Consultoria!#REF!</definedName>
    <definedName name="__________MAR97">[2]Consultoria!#REF!</definedName>
    <definedName name="__________MAR98">[2]Consultoria!#REF!</definedName>
    <definedName name="__________MAR99">[2]Consultoria!#REF!</definedName>
    <definedName name="__________NOV94">[2]Consultoria!#REF!</definedName>
    <definedName name="__________NOV95">[2]Consultoria!#REF!</definedName>
    <definedName name="__________NOV96">[2]Consultoria!#REF!</definedName>
    <definedName name="__________NOV97">[2]Consultoria!#REF!</definedName>
    <definedName name="__________NOV98">[2]Consultoria!#REF!</definedName>
    <definedName name="__________NOV99">[2]Consultoria!#REF!</definedName>
    <definedName name="__________OUT94">[2]Consultoria!#REF!</definedName>
    <definedName name="__________OUT95">[2]Consultoria!#REF!</definedName>
    <definedName name="__________OUT96">[2]Consultoria!#REF!</definedName>
    <definedName name="__________OUT97">[2]Consultoria!#REF!</definedName>
    <definedName name="__________OUT98" localSheetId="6" hidden="1">{#N/A,#N/A,TRUE,"Serviços"}</definedName>
    <definedName name="__________OUT98">[2]Consultoria!#REF!</definedName>
    <definedName name="__________OUT99">[2]Consultoria!#REF!</definedName>
    <definedName name="__________PL1">#REF!</definedName>
    <definedName name="__________PL1_25">#REF!</definedName>
    <definedName name="__________r">#REF!</definedName>
    <definedName name="__________r_25">#REF!</definedName>
    <definedName name="__________Rbv1">'[4]Página 16'!$C$3:$C$7</definedName>
    <definedName name="__________SET94">[2]Consultoria!#REF!</definedName>
    <definedName name="__________SET95">[2]Consultoria!#REF!</definedName>
    <definedName name="__________SET96">[2]Consultoria!#REF!</definedName>
    <definedName name="__________SET97">[2]Consultoria!#REF!</definedName>
    <definedName name="__________SET98">[2]Consultoria!#REF!</definedName>
    <definedName name="__________SET99">[2]Consultoria!#REF!</definedName>
    <definedName name="_________ABR95">[2]Consultoria!#REF!</definedName>
    <definedName name="_________ABR96">[2]Consultoria!#REF!</definedName>
    <definedName name="_________ABR97">[2]Consultoria!#REF!</definedName>
    <definedName name="_________ABR98">[2]Consultoria!#REF!</definedName>
    <definedName name="_________ABR99">[2]Consultoria!#REF!</definedName>
    <definedName name="_________AGO95">[2]Consultoria!#REF!</definedName>
    <definedName name="_________AGO96">[2]Consultoria!#REF!</definedName>
    <definedName name="_________AGO97">[2]Consultoria!#REF!</definedName>
    <definedName name="_________AGO98">[2]Consultoria!#REF!</definedName>
    <definedName name="_________AGO99">[2]Consultoria!#REF!</definedName>
    <definedName name="_________DEZ94">[2]Consultoria!#REF!</definedName>
    <definedName name="_________DEZ95">[2]Consultoria!#REF!</definedName>
    <definedName name="_________DEZ96">[2]Consultoria!#REF!</definedName>
    <definedName name="_________DEZ97">[2]Consultoria!#REF!</definedName>
    <definedName name="_________DEZ98">[2]Consultoria!#REF!</definedName>
    <definedName name="_________DEZ99">[2]Consultoria!#REF!</definedName>
    <definedName name="_________Ext2">'[3]P A T O 99 B'!#REF!</definedName>
    <definedName name="_________Ext2_25">'[3]P A T O 99 B'!#REF!</definedName>
    <definedName name="_________FEV95">[2]Consultoria!#REF!</definedName>
    <definedName name="_________FEV96">[2]Consultoria!#REF!</definedName>
    <definedName name="_________FEV97">[2]Consultoria!#REF!</definedName>
    <definedName name="_________FEV98">[2]Consultoria!#REF!</definedName>
    <definedName name="_________FEV99">[2]Consultoria!#REF!</definedName>
    <definedName name="_________JAN95">[2]Consultoria!#REF!</definedName>
    <definedName name="_________JAN96">[2]Consultoria!#REF!</definedName>
    <definedName name="_________JAN97">[2]Consultoria!#REF!</definedName>
    <definedName name="_________JAN98">[2]Consultoria!#REF!</definedName>
    <definedName name="_________JAN99">[2]Consultoria!#REF!</definedName>
    <definedName name="_________JUL95">[2]Consultoria!#REF!</definedName>
    <definedName name="_________JUL96">[2]Consultoria!#REF!</definedName>
    <definedName name="_________JUL97">[2]Consultoria!#REF!</definedName>
    <definedName name="_________JUL98">[2]Consultoria!#REF!</definedName>
    <definedName name="_________JUL99">[2]Consultoria!#REF!</definedName>
    <definedName name="_________JUN95">[2]Consultoria!#REF!</definedName>
    <definedName name="_________JUN96">[2]Consultoria!#REF!</definedName>
    <definedName name="_________JUN97">[2]Consultoria!#REF!</definedName>
    <definedName name="_________JUN98">[2]Consultoria!#REF!</definedName>
    <definedName name="_________JUN99">[2]Consultoria!#REF!</definedName>
    <definedName name="_________MAI95">[2]Consultoria!#REF!</definedName>
    <definedName name="_________MAI96">[2]Consultoria!#REF!</definedName>
    <definedName name="_________MAI97">[2]Consultoria!#REF!</definedName>
    <definedName name="_________MAI98">[2]Consultoria!#REF!</definedName>
    <definedName name="_________MAI99">[2]Consultoria!#REF!</definedName>
    <definedName name="_________MAR95">[2]Consultoria!#REF!</definedName>
    <definedName name="_________MAR96">[2]Consultoria!#REF!</definedName>
    <definedName name="_________MAR97">[2]Consultoria!#REF!</definedName>
    <definedName name="_________MAR98">[2]Consultoria!#REF!</definedName>
    <definedName name="_________MAR99">[2]Consultoria!#REF!</definedName>
    <definedName name="_________NOV94">[2]Consultoria!#REF!</definedName>
    <definedName name="_________NOV95">[2]Consultoria!#REF!</definedName>
    <definedName name="_________NOV96">[2]Consultoria!#REF!</definedName>
    <definedName name="_________NOV97">[2]Consultoria!#REF!</definedName>
    <definedName name="_________NOV98">[2]Consultoria!#REF!</definedName>
    <definedName name="_________NOV99">[2]Consultoria!#REF!</definedName>
    <definedName name="_________OUT94">[2]Consultoria!#REF!</definedName>
    <definedName name="_________OUT95">[2]Consultoria!#REF!</definedName>
    <definedName name="_________OUT96">[2]Consultoria!#REF!</definedName>
    <definedName name="_________OUT97">[2]Consultoria!#REF!</definedName>
    <definedName name="_________OUT98" localSheetId="6" hidden="1">{#N/A,#N/A,TRUE,"Serviços"}</definedName>
    <definedName name="_________OUT98">[2]Consultoria!#REF!</definedName>
    <definedName name="_________OUT99">[2]Consultoria!#REF!</definedName>
    <definedName name="_________PL1">#REF!</definedName>
    <definedName name="_________r">#REF!</definedName>
    <definedName name="_________r_25">#REF!</definedName>
    <definedName name="_________Rbv1">'[4]Página 16'!$C$3:$C$7</definedName>
    <definedName name="_________SET94">[2]Consultoria!#REF!</definedName>
    <definedName name="_________SET95">[2]Consultoria!#REF!</definedName>
    <definedName name="_________SET96">[2]Consultoria!#REF!</definedName>
    <definedName name="_________SET97">[2]Consultoria!#REF!</definedName>
    <definedName name="_________SET98">[2]Consultoria!#REF!</definedName>
    <definedName name="_________SET99">[2]Consultoria!#REF!</definedName>
    <definedName name="________ABR95" localSheetId="6">[2]Consultoria!#REF!</definedName>
    <definedName name="________ABR95">[2]Consultoria!#REF!</definedName>
    <definedName name="________ABR96" localSheetId="6">[2]Consultoria!#REF!</definedName>
    <definedName name="________ABR96">[2]Consultoria!#REF!</definedName>
    <definedName name="________ABR97" localSheetId="6">[2]Consultoria!#REF!</definedName>
    <definedName name="________ABR97">[2]Consultoria!#REF!</definedName>
    <definedName name="________ABR98" localSheetId="6">[2]Consultoria!#REF!</definedName>
    <definedName name="________ABR98">[2]Consultoria!#REF!</definedName>
    <definedName name="________ABR99">[2]Consultoria!#REF!</definedName>
    <definedName name="________AGO95">[2]Consultoria!#REF!</definedName>
    <definedName name="________AGO96">[2]Consultoria!#REF!</definedName>
    <definedName name="________AGO97">[2]Consultoria!#REF!</definedName>
    <definedName name="________AGO98">[2]Consultoria!#REF!</definedName>
    <definedName name="________AGO99">[2]Consultoria!#REF!</definedName>
    <definedName name="________DEZ94">[2]Consultoria!#REF!</definedName>
    <definedName name="________DEZ95">[2]Consultoria!#REF!</definedName>
    <definedName name="________DEZ96">[2]Consultoria!#REF!</definedName>
    <definedName name="________DEZ97">[2]Consultoria!#REF!</definedName>
    <definedName name="________DEZ98">[2]Consultoria!#REF!</definedName>
    <definedName name="________DEZ99">[2]Consultoria!#REF!</definedName>
    <definedName name="________Ext2">'[3]P A T O 99 B'!#REF!</definedName>
    <definedName name="________FEV95">[2]Consultoria!#REF!</definedName>
    <definedName name="________FEV96">[2]Consultoria!#REF!</definedName>
    <definedName name="________FEV97">[2]Consultoria!#REF!</definedName>
    <definedName name="________FEV98">[2]Consultoria!#REF!</definedName>
    <definedName name="________FEV99">[2]Consultoria!#REF!</definedName>
    <definedName name="________JAN95">[2]Consultoria!#REF!</definedName>
    <definedName name="________JAN96">[2]Consultoria!#REF!</definedName>
    <definedName name="________JAN97">[2]Consultoria!#REF!</definedName>
    <definedName name="________JAN98">[2]Consultoria!#REF!</definedName>
    <definedName name="________JAN99">[2]Consultoria!#REF!</definedName>
    <definedName name="________JUL95">[2]Consultoria!#REF!</definedName>
    <definedName name="________JUL96">[2]Consultoria!#REF!</definedName>
    <definedName name="________JUL97">[2]Consultoria!#REF!</definedName>
    <definedName name="________JUL98">[2]Consultoria!#REF!</definedName>
    <definedName name="________JUL99">[2]Consultoria!#REF!</definedName>
    <definedName name="________JUN95">[2]Consultoria!#REF!</definedName>
    <definedName name="________JUN96">[2]Consultoria!#REF!</definedName>
    <definedName name="________JUN97">[2]Consultoria!#REF!</definedName>
    <definedName name="________JUN98">[2]Consultoria!#REF!</definedName>
    <definedName name="________JUN99">[2]Consultoria!#REF!</definedName>
    <definedName name="________MAI95">[2]Consultoria!#REF!</definedName>
    <definedName name="________MAI96">[2]Consultoria!#REF!</definedName>
    <definedName name="________MAI97">[2]Consultoria!#REF!</definedName>
    <definedName name="________MAI98">[2]Consultoria!#REF!</definedName>
    <definedName name="________MAI99">[2]Consultoria!#REF!</definedName>
    <definedName name="________MAR95">[2]Consultoria!#REF!</definedName>
    <definedName name="________MAR96">[2]Consultoria!#REF!</definedName>
    <definedName name="________MAR97">[2]Consultoria!#REF!</definedName>
    <definedName name="________MAR98">[2]Consultoria!#REF!</definedName>
    <definedName name="________MAR99">[2]Consultoria!#REF!</definedName>
    <definedName name="________NOV94">[2]Consultoria!#REF!</definedName>
    <definedName name="________NOV95">[2]Consultoria!#REF!</definedName>
    <definedName name="________NOV96">[2]Consultoria!#REF!</definedName>
    <definedName name="________NOV97">[2]Consultoria!#REF!</definedName>
    <definedName name="________NOV98">[2]Consultoria!#REF!</definedName>
    <definedName name="________NOV99">[2]Consultoria!#REF!</definedName>
    <definedName name="________OUT94">[2]Consultoria!#REF!</definedName>
    <definedName name="________OUT95">[2]Consultoria!#REF!</definedName>
    <definedName name="________OUT96">[2]Consultoria!#REF!</definedName>
    <definedName name="________OUT97">[2]Consultoria!#REF!</definedName>
    <definedName name="________OUT98" localSheetId="6" hidden="1">{#N/A,#N/A,TRUE,"Serviços"}</definedName>
    <definedName name="________OUT98">[2]Consultoria!#REF!</definedName>
    <definedName name="________OUT99">[2]Consultoria!#REF!</definedName>
    <definedName name="________PL1">#REF!</definedName>
    <definedName name="________PL1_25">#REF!</definedName>
    <definedName name="________r">#REF!</definedName>
    <definedName name="________r_25">#REF!</definedName>
    <definedName name="________Rbv1">'[4]Página 16'!$C$3:$C$7</definedName>
    <definedName name="________SET94" localSheetId="6">[2]Consultoria!#REF!</definedName>
    <definedName name="________SET94">[2]Consultoria!#REF!</definedName>
    <definedName name="________SET95" localSheetId="6">[2]Consultoria!#REF!</definedName>
    <definedName name="________SET95">[2]Consultoria!#REF!</definedName>
    <definedName name="________SET96" localSheetId="6">[2]Consultoria!#REF!</definedName>
    <definedName name="________SET96">[2]Consultoria!#REF!</definedName>
    <definedName name="________SET97" localSheetId="6">[2]Consultoria!#REF!</definedName>
    <definedName name="________SET97">[2]Consultoria!#REF!</definedName>
    <definedName name="________SET98">[2]Consultoria!#REF!</definedName>
    <definedName name="________SET99">[2]Consultoria!#REF!</definedName>
    <definedName name="_______ABR95">[2]Consultoria!#REF!</definedName>
    <definedName name="_______ABR96">[2]Consultoria!#REF!</definedName>
    <definedName name="_______ABR97">[2]Consultoria!#REF!</definedName>
    <definedName name="_______ABR98">[2]Consultoria!#REF!</definedName>
    <definedName name="_______ABR99">[2]Consultoria!#REF!</definedName>
    <definedName name="_______AGO95">[2]Consultoria!#REF!</definedName>
    <definedName name="_______AGO96">[2]Consultoria!#REF!</definedName>
    <definedName name="_______AGO97">[2]Consultoria!#REF!</definedName>
    <definedName name="_______AGO98">[2]Consultoria!#REF!</definedName>
    <definedName name="_______AGO99">[2]Consultoria!#REF!</definedName>
    <definedName name="_______DEZ94">[2]Consultoria!#REF!</definedName>
    <definedName name="_______DEZ95">[2]Consultoria!#REF!</definedName>
    <definedName name="_______DEZ96">[2]Consultoria!#REF!</definedName>
    <definedName name="_______DEZ97">[2]Consultoria!#REF!</definedName>
    <definedName name="_______DEZ98">[2]Consultoria!#REF!</definedName>
    <definedName name="_______DEZ99">[2]Consultoria!#REF!</definedName>
    <definedName name="_______Ext2">'[3]P A T O 99 B'!#REF!</definedName>
    <definedName name="_______FEV95">[2]Consultoria!#REF!</definedName>
    <definedName name="_______FEV96">[2]Consultoria!#REF!</definedName>
    <definedName name="_______FEV97">[2]Consultoria!#REF!</definedName>
    <definedName name="_______FEV98">[2]Consultoria!#REF!</definedName>
    <definedName name="_______FEV99">[2]Consultoria!#REF!</definedName>
    <definedName name="_______JAN95">[2]Consultoria!#REF!</definedName>
    <definedName name="_______JAN96">[2]Consultoria!#REF!</definedName>
    <definedName name="_______JAN97">[2]Consultoria!#REF!</definedName>
    <definedName name="_______JAN98">[2]Consultoria!#REF!</definedName>
    <definedName name="_______JAN99">[2]Consultoria!#REF!</definedName>
    <definedName name="_______JUL95">[2]Consultoria!#REF!</definedName>
    <definedName name="_______JUL96">[2]Consultoria!#REF!</definedName>
    <definedName name="_______JUL97">[2]Consultoria!#REF!</definedName>
    <definedName name="_______JUL98">[2]Consultoria!#REF!</definedName>
    <definedName name="_______JUL99">[2]Consultoria!#REF!</definedName>
    <definedName name="_______JUN95">[2]Consultoria!#REF!</definedName>
    <definedName name="_______JUN96">[2]Consultoria!#REF!</definedName>
    <definedName name="_______JUN97">[2]Consultoria!#REF!</definedName>
    <definedName name="_______JUN98">[2]Consultoria!#REF!</definedName>
    <definedName name="_______JUN99">[2]Consultoria!#REF!</definedName>
    <definedName name="_______MAI95">[2]Consultoria!#REF!</definedName>
    <definedName name="_______MAI96">[2]Consultoria!#REF!</definedName>
    <definedName name="_______MAI97">[2]Consultoria!#REF!</definedName>
    <definedName name="_______MAI98">[2]Consultoria!#REF!</definedName>
    <definedName name="_______MAI99">[2]Consultoria!#REF!</definedName>
    <definedName name="_______MAR95">[2]Consultoria!#REF!</definedName>
    <definedName name="_______MAR96">[2]Consultoria!#REF!</definedName>
    <definedName name="_______MAR97">[2]Consultoria!#REF!</definedName>
    <definedName name="_______MAR98">[2]Consultoria!#REF!</definedName>
    <definedName name="_______MAR99">[2]Consultoria!#REF!</definedName>
    <definedName name="_______NOV94">[2]Consultoria!#REF!</definedName>
    <definedName name="_______NOV95">[2]Consultoria!#REF!</definedName>
    <definedName name="_______NOV96">[2]Consultoria!#REF!</definedName>
    <definedName name="_______NOV97">[2]Consultoria!#REF!</definedName>
    <definedName name="_______NOV98">[2]Consultoria!#REF!</definedName>
    <definedName name="_______NOV99">[2]Consultoria!#REF!</definedName>
    <definedName name="_______OUT94">[2]Consultoria!#REF!</definedName>
    <definedName name="_______OUT95">[2]Consultoria!#REF!</definedName>
    <definedName name="_______OUT96">[2]Consultoria!#REF!</definedName>
    <definedName name="_______OUT97">[2]Consultoria!#REF!</definedName>
    <definedName name="_______OUT98" localSheetId="6" hidden="1">{#N/A,#N/A,TRUE,"Serviços"}</definedName>
    <definedName name="_______OUT98">[2]Consultoria!#REF!</definedName>
    <definedName name="_______OUT99">[2]Consultoria!#REF!</definedName>
    <definedName name="_______PL1">#REF!</definedName>
    <definedName name="_______r">#REF!</definedName>
    <definedName name="_______Rbv1">'[4]Página 16'!$C$3:$C$7</definedName>
    <definedName name="_______SET94" localSheetId="6">[2]Consultoria!#REF!</definedName>
    <definedName name="_______SET94">[2]Consultoria!#REF!</definedName>
    <definedName name="_______SET95" localSheetId="6">[2]Consultoria!#REF!</definedName>
    <definedName name="_______SET95">[2]Consultoria!#REF!</definedName>
    <definedName name="_______SET96" localSheetId="6">[2]Consultoria!#REF!</definedName>
    <definedName name="_______SET96">[2]Consultoria!#REF!</definedName>
    <definedName name="_______SET97" localSheetId="6">[2]Consultoria!#REF!</definedName>
    <definedName name="_______SET97">[2]Consultoria!#REF!</definedName>
    <definedName name="_______SET98">[2]Consultoria!#REF!</definedName>
    <definedName name="_______SET99">[2]Consultoria!#REF!</definedName>
    <definedName name="______ABR95">[2]Consultoria!#REF!</definedName>
    <definedName name="______ABR96">[2]Consultoria!#REF!</definedName>
    <definedName name="______ABR97">[2]Consultoria!#REF!</definedName>
    <definedName name="______ABR98">[2]Consultoria!#REF!</definedName>
    <definedName name="______ABR99">[2]Consultoria!#REF!</definedName>
    <definedName name="______AGO95">[2]Consultoria!#REF!</definedName>
    <definedName name="______AGO96">[2]Consultoria!#REF!</definedName>
    <definedName name="______AGO97">[2]Consultoria!#REF!</definedName>
    <definedName name="______AGO98">[2]Consultoria!#REF!</definedName>
    <definedName name="______AGO99">[2]Consultoria!#REF!</definedName>
    <definedName name="______DEZ94">[2]Consultoria!#REF!</definedName>
    <definedName name="______DEZ95">[2]Consultoria!#REF!</definedName>
    <definedName name="______DEZ96">[2]Consultoria!#REF!</definedName>
    <definedName name="______DEZ97">[2]Consultoria!#REF!</definedName>
    <definedName name="______DEZ98">[2]Consultoria!#REF!</definedName>
    <definedName name="______DEZ99">[2]Consultoria!#REF!</definedName>
    <definedName name="______Ext2">'[3]P A T O 99 B'!#REF!</definedName>
    <definedName name="______FEV95">[2]Consultoria!#REF!</definedName>
    <definedName name="______FEV96">[2]Consultoria!#REF!</definedName>
    <definedName name="______FEV97">[2]Consultoria!#REF!</definedName>
    <definedName name="______FEV98">[2]Consultoria!#REF!</definedName>
    <definedName name="______FEV99">[2]Consultoria!#REF!</definedName>
    <definedName name="______JAN95">[2]Consultoria!#REF!</definedName>
    <definedName name="______JAN96">[2]Consultoria!#REF!</definedName>
    <definedName name="______JAN97">[2]Consultoria!#REF!</definedName>
    <definedName name="______JAN98">[2]Consultoria!#REF!</definedName>
    <definedName name="______JAN99">[2]Consultoria!#REF!</definedName>
    <definedName name="______JUL95">[2]Consultoria!#REF!</definedName>
    <definedName name="______JUL96">[2]Consultoria!#REF!</definedName>
    <definedName name="______JUL97">[2]Consultoria!#REF!</definedName>
    <definedName name="______JUL98">[2]Consultoria!#REF!</definedName>
    <definedName name="______JUL99">[2]Consultoria!#REF!</definedName>
    <definedName name="______JUN95">[2]Consultoria!#REF!</definedName>
    <definedName name="______JUN96">[2]Consultoria!#REF!</definedName>
    <definedName name="______JUN97">[2]Consultoria!#REF!</definedName>
    <definedName name="______JUN98">[2]Consultoria!#REF!</definedName>
    <definedName name="______JUN99">[2]Consultoria!#REF!</definedName>
    <definedName name="______MAI95">[2]Consultoria!#REF!</definedName>
    <definedName name="______MAI96">[2]Consultoria!#REF!</definedName>
    <definedName name="______MAI97">[2]Consultoria!#REF!</definedName>
    <definedName name="______MAI98">[2]Consultoria!#REF!</definedName>
    <definedName name="______MAI99">[2]Consultoria!#REF!</definedName>
    <definedName name="______MAR95">[2]Consultoria!#REF!</definedName>
    <definedName name="______MAR96">[2]Consultoria!#REF!</definedName>
    <definedName name="______MAR97">[2]Consultoria!#REF!</definedName>
    <definedName name="______MAR98">[2]Consultoria!#REF!</definedName>
    <definedName name="______MAR99">[2]Consultoria!#REF!</definedName>
    <definedName name="______NOV94">[2]Consultoria!#REF!</definedName>
    <definedName name="______NOV95">[2]Consultoria!#REF!</definedName>
    <definedName name="______NOV96">[2]Consultoria!#REF!</definedName>
    <definedName name="______NOV97">[2]Consultoria!#REF!</definedName>
    <definedName name="______NOV98">[2]Consultoria!#REF!</definedName>
    <definedName name="______NOV99">[2]Consultoria!#REF!</definedName>
    <definedName name="______OUT94">[2]Consultoria!#REF!</definedName>
    <definedName name="______OUT95">[2]Consultoria!#REF!</definedName>
    <definedName name="______OUT96">[2]Consultoria!#REF!</definedName>
    <definedName name="______OUT97">[2]Consultoria!#REF!</definedName>
    <definedName name="______OUT98" localSheetId="6" hidden="1">{#N/A,#N/A,TRUE,"Serviços"}</definedName>
    <definedName name="______OUT98">[2]Consultoria!#REF!</definedName>
    <definedName name="______OUT99">[2]Consultoria!#REF!</definedName>
    <definedName name="______PL1">#REF!</definedName>
    <definedName name="______r">#REF!</definedName>
    <definedName name="______Rbv1">'[4]Página 16'!$C$3:$C$7</definedName>
    <definedName name="______SET94" localSheetId="6">[2]Consultoria!#REF!</definedName>
    <definedName name="______SET94">[2]Consultoria!#REF!</definedName>
    <definedName name="______SET95" localSheetId="6">[2]Consultoria!#REF!</definedName>
    <definedName name="______SET95">[2]Consultoria!#REF!</definedName>
    <definedName name="______SET96" localSheetId="6">[2]Consultoria!#REF!</definedName>
    <definedName name="______SET96">[2]Consultoria!#REF!</definedName>
    <definedName name="______SET97" localSheetId="6">[2]Consultoria!#REF!</definedName>
    <definedName name="______SET97">[2]Consultoria!#REF!</definedName>
    <definedName name="______SET98">[2]Consultoria!#REF!</definedName>
    <definedName name="______SET99">[2]Consultoria!#REF!</definedName>
    <definedName name="______tt1">[0]!______tt1</definedName>
    <definedName name="_____ABR95">[2]Consultoria!#REF!</definedName>
    <definedName name="_____ABR96">[2]Consultoria!#REF!</definedName>
    <definedName name="_____ABR97">[2]Consultoria!#REF!</definedName>
    <definedName name="_____ABR98">[2]Consultoria!#REF!</definedName>
    <definedName name="_____ABR99">[2]Consultoria!#REF!</definedName>
    <definedName name="_____AGO95">[2]Consultoria!#REF!</definedName>
    <definedName name="_____AGO96">[2]Consultoria!#REF!</definedName>
    <definedName name="_____AGO97">[2]Consultoria!#REF!</definedName>
    <definedName name="_____AGO98">[2]Consultoria!#REF!</definedName>
    <definedName name="_____AGO99">[2]Consultoria!#REF!</definedName>
    <definedName name="_____DEZ94">[2]Consultoria!#REF!</definedName>
    <definedName name="_____DEZ95">[2]Consultoria!#REF!</definedName>
    <definedName name="_____DEZ96">[2]Consultoria!#REF!</definedName>
    <definedName name="_____DEZ97">[2]Consultoria!#REF!</definedName>
    <definedName name="_____DEZ98">[2]Consultoria!#REF!</definedName>
    <definedName name="_____DEZ99">[2]Consultoria!#REF!</definedName>
    <definedName name="_____Ext2">'[3]P A T O 99 B'!#REF!</definedName>
    <definedName name="_____FEV95">[2]Consultoria!#REF!</definedName>
    <definedName name="_____FEV96">[2]Consultoria!#REF!</definedName>
    <definedName name="_____FEV97">[2]Consultoria!#REF!</definedName>
    <definedName name="_____FEV98">[2]Consultoria!#REF!</definedName>
    <definedName name="_____FEV99">[2]Consultoria!#REF!</definedName>
    <definedName name="_____JAN95">[2]Consultoria!#REF!</definedName>
    <definedName name="_____JAN96">[2]Consultoria!#REF!</definedName>
    <definedName name="_____JAN97">[2]Consultoria!#REF!</definedName>
    <definedName name="_____JAN98">[2]Consultoria!#REF!</definedName>
    <definedName name="_____JAN99">[2]Consultoria!#REF!</definedName>
    <definedName name="_____JUL95">[2]Consultoria!#REF!</definedName>
    <definedName name="_____JUL96">[2]Consultoria!#REF!</definedName>
    <definedName name="_____JUL97">[2]Consultoria!#REF!</definedName>
    <definedName name="_____JUL98">[2]Consultoria!#REF!</definedName>
    <definedName name="_____JUL99">[2]Consultoria!#REF!</definedName>
    <definedName name="_____JUN95">[2]Consultoria!#REF!</definedName>
    <definedName name="_____JUN96">[2]Consultoria!#REF!</definedName>
    <definedName name="_____JUN97">[2]Consultoria!#REF!</definedName>
    <definedName name="_____JUN98">[2]Consultoria!#REF!</definedName>
    <definedName name="_____JUN99">[2]Consultoria!#REF!</definedName>
    <definedName name="_____MAI95">[2]Consultoria!#REF!</definedName>
    <definedName name="_____MAI96">[2]Consultoria!#REF!</definedName>
    <definedName name="_____MAI97">[2]Consultoria!#REF!</definedName>
    <definedName name="_____MAI98">[2]Consultoria!#REF!</definedName>
    <definedName name="_____MAI99">[2]Consultoria!#REF!</definedName>
    <definedName name="_____MAR95">[2]Consultoria!#REF!</definedName>
    <definedName name="_____MAR96">[2]Consultoria!#REF!</definedName>
    <definedName name="_____MAR97">[2]Consultoria!#REF!</definedName>
    <definedName name="_____MAR98">[2]Consultoria!#REF!</definedName>
    <definedName name="_____MAR99">[2]Consultoria!#REF!</definedName>
    <definedName name="_____NOV94">[2]Consultoria!#REF!</definedName>
    <definedName name="_____NOV95">[2]Consultoria!#REF!</definedName>
    <definedName name="_____NOV96">[2]Consultoria!#REF!</definedName>
    <definedName name="_____NOV97">[2]Consultoria!#REF!</definedName>
    <definedName name="_____NOV98">[2]Consultoria!#REF!</definedName>
    <definedName name="_____NOV99">[2]Consultoria!#REF!</definedName>
    <definedName name="_____OUT94">[2]Consultoria!#REF!</definedName>
    <definedName name="_____OUT95">[2]Consultoria!#REF!</definedName>
    <definedName name="_____OUT96">[2]Consultoria!#REF!</definedName>
    <definedName name="_____OUT97">[2]Consultoria!#REF!</definedName>
    <definedName name="_____OUT98" localSheetId="6" hidden="1">{#N/A,#N/A,TRUE,"Serviços"}</definedName>
    <definedName name="_____OUT98">[2]Consultoria!#REF!</definedName>
    <definedName name="_____OUT99">[2]Consultoria!#REF!</definedName>
    <definedName name="_____PL1">#REF!</definedName>
    <definedName name="_____r">#REF!</definedName>
    <definedName name="_____Rbv1">'[4]Página 16'!$C$3:$C$7</definedName>
    <definedName name="_____SET94">[2]Consultoria!#REF!</definedName>
    <definedName name="_____SET95">[2]Consultoria!#REF!</definedName>
    <definedName name="_____SET96">[2]Consultoria!#REF!</definedName>
    <definedName name="_____SET97">[2]Consultoria!#REF!</definedName>
    <definedName name="_____SET98">[2]Consultoria!#REF!</definedName>
    <definedName name="_____SET99">[2]Consultoria!#REF!</definedName>
    <definedName name="_____tt1">[0]!_____tt1</definedName>
    <definedName name="____ABR100">[2]Consultoria!#REF!</definedName>
    <definedName name="____ABR95" localSheetId="6">[2]Consultoria!#REF!</definedName>
    <definedName name="____ABR95">[2]Consultoria!#REF!</definedName>
    <definedName name="____ABR96">[2]Consultoria!#REF!</definedName>
    <definedName name="____ABR97">[2]Consultoria!#REF!</definedName>
    <definedName name="____ABR98">[2]Consultoria!#REF!</definedName>
    <definedName name="____ABR99">[2]Consultoria!#REF!</definedName>
    <definedName name="____AGO95">[2]Consultoria!#REF!</definedName>
    <definedName name="____AGO96">[2]Consultoria!#REF!</definedName>
    <definedName name="____AGO97">[2]Consultoria!#REF!</definedName>
    <definedName name="____AGO98">[2]Consultoria!#REF!</definedName>
    <definedName name="____AGO99">[2]Consultoria!#REF!</definedName>
    <definedName name="____DEZ94">[2]Consultoria!#REF!</definedName>
    <definedName name="____DEZ95">[2]Consultoria!#REF!</definedName>
    <definedName name="____DEZ96">[2]Consultoria!#REF!</definedName>
    <definedName name="____DEZ97">[2]Consultoria!#REF!</definedName>
    <definedName name="____DEZ98">[2]Consultoria!#REF!</definedName>
    <definedName name="____DEZ99">[2]Consultoria!#REF!</definedName>
    <definedName name="____FEV95">[2]Consultoria!#REF!</definedName>
    <definedName name="____FEV96">[2]Consultoria!#REF!</definedName>
    <definedName name="____FEV97">[2]Consultoria!#REF!</definedName>
    <definedName name="____FEV98">[2]Consultoria!#REF!</definedName>
    <definedName name="____FEV99">[2]Consultoria!#REF!</definedName>
    <definedName name="____JAN95">[2]Consultoria!#REF!</definedName>
    <definedName name="____JAN96">[2]Consultoria!#REF!</definedName>
    <definedName name="____JAN97">[2]Consultoria!#REF!</definedName>
    <definedName name="____JAN98">[2]Consultoria!#REF!</definedName>
    <definedName name="____JAN99">[2]Consultoria!#REF!</definedName>
    <definedName name="____JUL95">[2]Consultoria!#REF!</definedName>
    <definedName name="____JUL96">[2]Consultoria!#REF!</definedName>
    <definedName name="____JUL97">[2]Consultoria!#REF!</definedName>
    <definedName name="____JUL98">[2]Consultoria!#REF!</definedName>
    <definedName name="____JUL99">[2]Consultoria!#REF!</definedName>
    <definedName name="____JUN95">[2]Consultoria!#REF!</definedName>
    <definedName name="____JUN96">[2]Consultoria!#REF!</definedName>
    <definedName name="____JUN97">[2]Consultoria!#REF!</definedName>
    <definedName name="____JUN98">[2]Consultoria!#REF!</definedName>
    <definedName name="____JUN99">[2]Consultoria!#REF!</definedName>
    <definedName name="____MAI95">[2]Consultoria!#REF!</definedName>
    <definedName name="____MAI96">[2]Consultoria!#REF!</definedName>
    <definedName name="____MAI97">[2]Consultoria!#REF!</definedName>
    <definedName name="____MAI98">[2]Consultoria!#REF!</definedName>
    <definedName name="____MAI99">[2]Consultoria!#REF!</definedName>
    <definedName name="____MAR95">[2]Consultoria!#REF!</definedName>
    <definedName name="____MAR96">[2]Consultoria!#REF!</definedName>
    <definedName name="____MAR97">[2]Consultoria!#REF!</definedName>
    <definedName name="____MAR98">[2]Consultoria!#REF!</definedName>
    <definedName name="____MAR99">[2]Consultoria!#REF!</definedName>
    <definedName name="____NOV94">[2]Consultoria!#REF!</definedName>
    <definedName name="____NOV95">[2]Consultoria!#REF!</definedName>
    <definedName name="____NOV96">[2]Consultoria!#REF!</definedName>
    <definedName name="____NOV97">[2]Consultoria!#REF!</definedName>
    <definedName name="____NOV98">[2]Consultoria!#REF!</definedName>
    <definedName name="____NOV99">[2]Consultoria!#REF!</definedName>
    <definedName name="____OUT94">[2]Consultoria!#REF!</definedName>
    <definedName name="____OUT95">[2]Consultoria!#REF!</definedName>
    <definedName name="____OUT96">[2]Consultoria!#REF!</definedName>
    <definedName name="____OUT97">[2]Consultoria!#REF!</definedName>
    <definedName name="____OUT98" localSheetId="6" hidden="1">{#N/A,#N/A,TRUE,"Serviços"}</definedName>
    <definedName name="____OUT98">[2]Consultoria!#REF!</definedName>
    <definedName name="____OUT99">[2]Consultoria!#REF!</definedName>
    <definedName name="____PL1">#REF!</definedName>
    <definedName name="____r">#REF!</definedName>
    <definedName name="____Rbv1">'[4]Página 16'!$C$3:$C$7</definedName>
    <definedName name="____s0">[0]!____s0</definedName>
    <definedName name="____SET94" localSheetId="6">[2]Consultoria!#REF!</definedName>
    <definedName name="____SET94">[2]Consultoria!#REF!</definedName>
    <definedName name="____SET95" localSheetId="6">[2]Consultoria!#REF!</definedName>
    <definedName name="____SET95">[2]Consultoria!#REF!</definedName>
    <definedName name="____SET96">[2]Consultoria!#REF!</definedName>
    <definedName name="____SET97">[2]Consultoria!#REF!</definedName>
    <definedName name="____SET98">[2]Consultoria!#REF!</definedName>
    <definedName name="____SET99">[2]Consultoria!#REF!</definedName>
    <definedName name="____tt1">[0]!____tt1</definedName>
    <definedName name="___ABR100">[2]Consultoria!#REF!</definedName>
    <definedName name="___ABR95" localSheetId="8">[2]Consultoria!#REF!</definedName>
    <definedName name="___ABR95" localSheetId="6">[2]Consultoria!#REF!</definedName>
    <definedName name="___ABR95">[2]Consultoria!#REF!</definedName>
    <definedName name="___ABR96" localSheetId="8">[2]Consultoria!#REF!</definedName>
    <definedName name="___ABR96">[2]Consultoria!#REF!</definedName>
    <definedName name="___ABR97" localSheetId="8">[2]Consultoria!#REF!</definedName>
    <definedName name="___ABR97">[2]Consultoria!#REF!</definedName>
    <definedName name="___ABR98" localSheetId="8">[2]Consultoria!#REF!</definedName>
    <definedName name="___ABR98">[2]Consultoria!#REF!</definedName>
    <definedName name="___ABR99" localSheetId="8">[2]Consultoria!#REF!</definedName>
    <definedName name="___ABR99">[2]Consultoria!#REF!</definedName>
    <definedName name="___AGO95" localSheetId="8">[2]Consultoria!#REF!</definedName>
    <definedName name="___AGO95">[2]Consultoria!#REF!</definedName>
    <definedName name="___AGO96" localSheetId="8">[2]Consultoria!#REF!</definedName>
    <definedName name="___AGO96">[2]Consultoria!#REF!</definedName>
    <definedName name="___AGO97" localSheetId="8">[2]Consultoria!#REF!</definedName>
    <definedName name="___AGO97">[2]Consultoria!#REF!</definedName>
    <definedName name="___AGO98" localSheetId="8">[2]Consultoria!#REF!</definedName>
    <definedName name="___AGO98">[2]Consultoria!#REF!</definedName>
    <definedName name="___AGO99" localSheetId="8">[2]Consultoria!#REF!</definedName>
    <definedName name="___AGO99">[2]Consultoria!#REF!</definedName>
    <definedName name="___DEZ94" localSheetId="8">[2]Consultoria!#REF!</definedName>
    <definedName name="___DEZ94">[2]Consultoria!#REF!</definedName>
    <definedName name="___DEZ95" localSheetId="8">[2]Consultoria!#REF!</definedName>
    <definedName name="___DEZ95">[2]Consultoria!#REF!</definedName>
    <definedName name="___DEZ96" localSheetId="8">[2]Consultoria!#REF!</definedName>
    <definedName name="___DEZ96">[2]Consultoria!#REF!</definedName>
    <definedName name="___DEZ97" localSheetId="8">[2]Consultoria!#REF!</definedName>
    <definedName name="___DEZ97">[2]Consultoria!#REF!</definedName>
    <definedName name="___DEZ98" localSheetId="8">[2]Consultoria!#REF!</definedName>
    <definedName name="___DEZ98">[2]Consultoria!#REF!</definedName>
    <definedName name="___DEZ99" localSheetId="8">[2]Consultoria!#REF!</definedName>
    <definedName name="___DEZ99">[2]Consultoria!#REF!</definedName>
    <definedName name="___Ext2">'[3]P A T O 99 B'!#REF!</definedName>
    <definedName name="___FEV95" localSheetId="8">[2]Consultoria!#REF!</definedName>
    <definedName name="___FEV95">[2]Consultoria!#REF!</definedName>
    <definedName name="___FEV96" localSheetId="8">[2]Consultoria!#REF!</definedName>
    <definedName name="___FEV96">[2]Consultoria!#REF!</definedName>
    <definedName name="___FEV97" localSheetId="8">[2]Consultoria!#REF!</definedName>
    <definedName name="___FEV97">[2]Consultoria!#REF!</definedName>
    <definedName name="___FEV98" localSheetId="8">[2]Consultoria!#REF!</definedName>
    <definedName name="___FEV98">[2]Consultoria!#REF!</definedName>
    <definedName name="___FEV99" localSheetId="8">[2]Consultoria!#REF!</definedName>
    <definedName name="___FEV99">[2]Consultoria!#REF!</definedName>
    <definedName name="___JAN95" localSheetId="8">[2]Consultoria!#REF!</definedName>
    <definedName name="___JAN95">[2]Consultoria!#REF!</definedName>
    <definedName name="___JAN96" localSheetId="8">[2]Consultoria!#REF!</definedName>
    <definedName name="___JAN96">[2]Consultoria!#REF!</definedName>
    <definedName name="___JAN97" localSheetId="8">[2]Consultoria!#REF!</definedName>
    <definedName name="___JAN97">[2]Consultoria!#REF!</definedName>
    <definedName name="___JAN98" localSheetId="8">[2]Consultoria!#REF!</definedName>
    <definedName name="___JAN98">[2]Consultoria!#REF!</definedName>
    <definedName name="___JAN99" localSheetId="8">[2]Consultoria!#REF!</definedName>
    <definedName name="___JAN99">[2]Consultoria!#REF!</definedName>
    <definedName name="___JUL95" localSheetId="8">[2]Consultoria!#REF!</definedName>
    <definedName name="___JUL95">[2]Consultoria!#REF!</definedName>
    <definedName name="___JUL96" localSheetId="8">[2]Consultoria!#REF!</definedName>
    <definedName name="___JUL96">[2]Consultoria!#REF!</definedName>
    <definedName name="___JUL97" localSheetId="8">[2]Consultoria!#REF!</definedName>
    <definedName name="___JUL97">[2]Consultoria!#REF!</definedName>
    <definedName name="___JUL98" localSheetId="8">[2]Consultoria!#REF!</definedName>
    <definedName name="___JUL98">[2]Consultoria!#REF!</definedName>
    <definedName name="___JUL99" localSheetId="8">[2]Consultoria!#REF!</definedName>
    <definedName name="___JUL99">[2]Consultoria!#REF!</definedName>
    <definedName name="___JUN95" localSheetId="8">[2]Consultoria!#REF!</definedName>
    <definedName name="___JUN95">[2]Consultoria!#REF!</definedName>
    <definedName name="___JUN96" localSheetId="8">[2]Consultoria!#REF!</definedName>
    <definedName name="___JUN96">[2]Consultoria!#REF!</definedName>
    <definedName name="___JUN97" localSheetId="8">[2]Consultoria!#REF!</definedName>
    <definedName name="___JUN97">[2]Consultoria!#REF!</definedName>
    <definedName name="___JUN98" localSheetId="8">[2]Consultoria!#REF!</definedName>
    <definedName name="___JUN98">[2]Consultoria!#REF!</definedName>
    <definedName name="___JUN99" localSheetId="8">[2]Consultoria!#REF!</definedName>
    <definedName name="___JUN99">[2]Consultoria!#REF!</definedName>
    <definedName name="___MAI95" localSheetId="8">[2]Consultoria!#REF!</definedName>
    <definedName name="___MAI95">[2]Consultoria!#REF!</definedName>
    <definedName name="___MAI96" localSheetId="8">[2]Consultoria!#REF!</definedName>
    <definedName name="___MAI96">[2]Consultoria!#REF!</definedName>
    <definedName name="___MAI97" localSheetId="8">[2]Consultoria!#REF!</definedName>
    <definedName name="___MAI97">[2]Consultoria!#REF!</definedName>
    <definedName name="___MAI98" localSheetId="8">[2]Consultoria!#REF!</definedName>
    <definedName name="___MAI98">[2]Consultoria!#REF!</definedName>
    <definedName name="___MAI99" localSheetId="8">[2]Consultoria!#REF!</definedName>
    <definedName name="___MAI99">[2]Consultoria!#REF!</definedName>
    <definedName name="___MAR95" localSheetId="8">[2]Consultoria!#REF!</definedName>
    <definedName name="___MAR95">[2]Consultoria!#REF!</definedName>
    <definedName name="___MAR96" localSheetId="8">[2]Consultoria!#REF!</definedName>
    <definedName name="___MAR96">[2]Consultoria!#REF!</definedName>
    <definedName name="___MAR97" localSheetId="8">[2]Consultoria!#REF!</definedName>
    <definedName name="___MAR97">[2]Consultoria!#REF!</definedName>
    <definedName name="___MAR98" localSheetId="8">[2]Consultoria!#REF!</definedName>
    <definedName name="___MAR98">[2]Consultoria!#REF!</definedName>
    <definedName name="___MAR99" localSheetId="8">[2]Consultoria!#REF!</definedName>
    <definedName name="___MAR99">[2]Consultoria!#REF!</definedName>
    <definedName name="___NOV94" localSheetId="8">[2]Consultoria!#REF!</definedName>
    <definedName name="___NOV94">[2]Consultoria!#REF!</definedName>
    <definedName name="___NOV95" localSheetId="8">[2]Consultoria!#REF!</definedName>
    <definedName name="___NOV95">[2]Consultoria!#REF!</definedName>
    <definedName name="___NOV96" localSheetId="8">[2]Consultoria!#REF!</definedName>
    <definedName name="___NOV96">[2]Consultoria!#REF!</definedName>
    <definedName name="___NOV97" localSheetId="8">[2]Consultoria!#REF!</definedName>
    <definedName name="___NOV97">[2]Consultoria!#REF!</definedName>
    <definedName name="___NOV98" localSheetId="8">[2]Consultoria!#REF!</definedName>
    <definedName name="___NOV98">[2]Consultoria!#REF!</definedName>
    <definedName name="___NOV99" localSheetId="8">[2]Consultoria!#REF!</definedName>
    <definedName name="___NOV99">[2]Consultoria!#REF!</definedName>
    <definedName name="___OUT94" localSheetId="8">[2]Consultoria!#REF!</definedName>
    <definedName name="___OUT94">[2]Consultoria!#REF!</definedName>
    <definedName name="___OUT95" localSheetId="8">[2]Consultoria!#REF!</definedName>
    <definedName name="___OUT95">[2]Consultoria!#REF!</definedName>
    <definedName name="___OUT96" localSheetId="8">[2]Consultoria!#REF!</definedName>
    <definedName name="___OUT96">[2]Consultoria!#REF!</definedName>
    <definedName name="___OUT97" localSheetId="8">[2]Consultoria!#REF!</definedName>
    <definedName name="___OUT97">[2]Consultoria!#REF!</definedName>
    <definedName name="___OUT98" localSheetId="8">[2]Consultoria!#REF!</definedName>
    <definedName name="___OUT98" localSheetId="6">[2]Consultoria!#REF!</definedName>
    <definedName name="___OUT98">[2]Consultoria!#REF!</definedName>
    <definedName name="___OUT99" localSheetId="8">[2]Consultoria!#REF!</definedName>
    <definedName name="___OUT99">[2]Consultoria!#REF!</definedName>
    <definedName name="___PL1">#REF!</definedName>
    <definedName name="___r">#REF!</definedName>
    <definedName name="___Rbv1">'[4]Página 16'!$C$3:$C$7</definedName>
    <definedName name="___SET94" localSheetId="8">[2]Consultoria!#REF!</definedName>
    <definedName name="___SET94" localSheetId="6">[2]Consultoria!#REF!</definedName>
    <definedName name="___SET94">[2]Consultoria!#REF!</definedName>
    <definedName name="___SET95" localSheetId="8">[2]Consultoria!#REF!</definedName>
    <definedName name="___SET95" localSheetId="6">[2]Consultoria!#REF!</definedName>
    <definedName name="___SET95">[2]Consultoria!#REF!</definedName>
    <definedName name="___SET96" localSheetId="8">[2]Consultoria!#REF!</definedName>
    <definedName name="___SET96">[2]Consultoria!#REF!</definedName>
    <definedName name="___SET97" localSheetId="8">[2]Consultoria!#REF!</definedName>
    <definedName name="___SET97">[2]Consultoria!#REF!</definedName>
    <definedName name="___SET98" localSheetId="8">[2]Consultoria!#REF!</definedName>
    <definedName name="___SET98">[2]Consultoria!#REF!</definedName>
    <definedName name="___SET99" localSheetId="8">[2]Consultoria!#REF!</definedName>
    <definedName name="___SET99">[2]Consultoria!#REF!</definedName>
    <definedName name="___tt1">[0]!___tt1</definedName>
    <definedName name="__ABR100">[2]Consultoria!#REF!</definedName>
    <definedName name="__ABR95" localSheetId="8">[2]Consultoria!#REF!</definedName>
    <definedName name="__ABR95" localSheetId="6">[2]Consultoria!#REF!</definedName>
    <definedName name="__ABR95">[2]Consultoria!#REF!</definedName>
    <definedName name="__ABR96" localSheetId="8">[2]Consultoria!#REF!</definedName>
    <definedName name="__ABR96">[2]Consultoria!#REF!</definedName>
    <definedName name="__ABR97" localSheetId="8">[2]Consultoria!#REF!</definedName>
    <definedName name="__ABR97">[2]Consultoria!#REF!</definedName>
    <definedName name="__ABR98" localSheetId="8">[2]Consultoria!#REF!</definedName>
    <definedName name="__ABR98">[2]Consultoria!#REF!</definedName>
    <definedName name="__ABR99" localSheetId="8">[2]Consultoria!#REF!</definedName>
    <definedName name="__ABR99">[2]Consultoria!#REF!</definedName>
    <definedName name="__AGO95" localSheetId="8">[2]Consultoria!#REF!</definedName>
    <definedName name="__AGO95">[2]Consultoria!#REF!</definedName>
    <definedName name="__AGO96" localSheetId="8">[2]Consultoria!#REF!</definedName>
    <definedName name="__AGO96">[2]Consultoria!#REF!</definedName>
    <definedName name="__AGO97" localSheetId="8">[2]Consultoria!#REF!</definedName>
    <definedName name="__AGO97">[2]Consultoria!#REF!</definedName>
    <definedName name="__AGO98" localSheetId="8">[2]Consultoria!#REF!</definedName>
    <definedName name="__AGO98">[2]Consultoria!#REF!</definedName>
    <definedName name="__AGO99" localSheetId="8">[2]Consultoria!#REF!</definedName>
    <definedName name="__AGO99">[2]Consultoria!#REF!</definedName>
    <definedName name="__DEZ94" localSheetId="8">[2]Consultoria!#REF!</definedName>
    <definedName name="__DEZ94">[2]Consultoria!#REF!</definedName>
    <definedName name="__DEZ95" localSheetId="8">[2]Consultoria!#REF!</definedName>
    <definedName name="__DEZ95">[2]Consultoria!#REF!</definedName>
    <definedName name="__DEZ96" localSheetId="8">[2]Consultoria!#REF!</definedName>
    <definedName name="__DEZ96">[2]Consultoria!#REF!</definedName>
    <definedName name="__DEZ97" localSheetId="8">[2]Consultoria!#REF!</definedName>
    <definedName name="__DEZ97">[2]Consultoria!#REF!</definedName>
    <definedName name="__DEZ98" localSheetId="8">[2]Consultoria!#REF!</definedName>
    <definedName name="__DEZ98">[2]Consultoria!#REF!</definedName>
    <definedName name="__DEZ99" localSheetId="8">[2]Consultoria!#REF!</definedName>
    <definedName name="__DEZ99">[2]Consultoria!#REF!</definedName>
    <definedName name="__FEV95" localSheetId="8">[2]Consultoria!#REF!</definedName>
    <definedName name="__FEV95">[2]Consultoria!#REF!</definedName>
    <definedName name="__FEV96" localSheetId="8">[2]Consultoria!#REF!</definedName>
    <definedName name="__FEV96">[2]Consultoria!#REF!</definedName>
    <definedName name="__FEV97" localSheetId="8">[2]Consultoria!#REF!</definedName>
    <definedName name="__FEV97">[2]Consultoria!#REF!</definedName>
    <definedName name="__FEV98" localSheetId="8">[2]Consultoria!#REF!</definedName>
    <definedName name="__FEV98">[2]Consultoria!#REF!</definedName>
    <definedName name="__FEV99" localSheetId="8">[2]Consultoria!#REF!</definedName>
    <definedName name="__FEV99">[2]Consultoria!#REF!</definedName>
    <definedName name="__HUL99">[2]Consultoria!#REF!</definedName>
    <definedName name="__JAN95" localSheetId="8">[2]Consultoria!#REF!</definedName>
    <definedName name="__JAN95">[2]Consultoria!#REF!</definedName>
    <definedName name="__JAN96" localSheetId="8">[2]Consultoria!#REF!</definedName>
    <definedName name="__JAN96">[2]Consultoria!#REF!</definedName>
    <definedName name="__JAN97" localSheetId="8">[2]Consultoria!#REF!</definedName>
    <definedName name="__JAN97">[2]Consultoria!#REF!</definedName>
    <definedName name="__JAN98" localSheetId="8">[2]Consultoria!#REF!</definedName>
    <definedName name="__JAN98">[2]Consultoria!#REF!</definedName>
    <definedName name="__JAN9888">[2]Consultoria!#REF!</definedName>
    <definedName name="__JAN99" localSheetId="8">[2]Consultoria!#REF!</definedName>
    <definedName name="__JAN99">[2]Consultoria!#REF!</definedName>
    <definedName name="__JUL95" localSheetId="8">[2]Consultoria!#REF!</definedName>
    <definedName name="__JUL95">[2]Consultoria!#REF!</definedName>
    <definedName name="__JUL96" localSheetId="8">[2]Consultoria!#REF!</definedName>
    <definedName name="__JUL96">[2]Consultoria!#REF!</definedName>
    <definedName name="__JUL97" localSheetId="8">[2]Consultoria!#REF!</definedName>
    <definedName name="__JUL97">[2]Consultoria!#REF!</definedName>
    <definedName name="__JUL98" localSheetId="8">[2]Consultoria!#REF!</definedName>
    <definedName name="__JUL98">[2]Consultoria!#REF!</definedName>
    <definedName name="__JUL99" localSheetId="8">[2]Consultoria!#REF!</definedName>
    <definedName name="__JUL99">[2]Consultoria!#REF!</definedName>
    <definedName name="__JUN95" localSheetId="8">[2]Consultoria!#REF!</definedName>
    <definedName name="__JUN95">[2]Consultoria!#REF!</definedName>
    <definedName name="__JUN96" localSheetId="8">[2]Consultoria!#REF!</definedName>
    <definedName name="__JUN96">[2]Consultoria!#REF!</definedName>
    <definedName name="__JUN97" localSheetId="8">[2]Consultoria!#REF!</definedName>
    <definedName name="__JUN97">[2]Consultoria!#REF!</definedName>
    <definedName name="__JUN98" localSheetId="8">[2]Consultoria!#REF!</definedName>
    <definedName name="__JUN98">[2]Consultoria!#REF!</definedName>
    <definedName name="__JUN99" localSheetId="8">[2]Consultoria!#REF!</definedName>
    <definedName name="__JUN99">[2]Consultoria!#REF!</definedName>
    <definedName name="__MAI08">[5]Consultoria!#REF!</definedName>
    <definedName name="__MAI95" localSheetId="8">[2]Consultoria!#REF!</definedName>
    <definedName name="__MAI95">[2]Consultoria!#REF!</definedName>
    <definedName name="__MAI96" localSheetId="8">[2]Consultoria!#REF!</definedName>
    <definedName name="__MAI96">[2]Consultoria!#REF!</definedName>
    <definedName name="__MAI97" localSheetId="8">[2]Consultoria!#REF!</definedName>
    <definedName name="__MAI97">[2]Consultoria!#REF!</definedName>
    <definedName name="__MAI98" localSheetId="8">[2]Consultoria!#REF!</definedName>
    <definedName name="__MAI98">[2]Consultoria!#REF!</definedName>
    <definedName name="__MAI99" localSheetId="8">[2]Consultoria!#REF!</definedName>
    <definedName name="__MAI99">[2]Consultoria!#REF!</definedName>
    <definedName name="__MAI990">[2]Consultoria!#REF!</definedName>
    <definedName name="__MAR09">[5]Consultoria!#REF!</definedName>
    <definedName name="__MAR95" localSheetId="8">[2]Consultoria!#REF!</definedName>
    <definedName name="__MAR95">[2]Consultoria!#REF!</definedName>
    <definedName name="__MAR96" localSheetId="8">[2]Consultoria!#REF!</definedName>
    <definedName name="__MAR96">[2]Consultoria!#REF!</definedName>
    <definedName name="__MAR97" localSheetId="8">[2]Consultoria!#REF!</definedName>
    <definedName name="__MAR97">[2]Consultoria!#REF!</definedName>
    <definedName name="__MAR98" localSheetId="8">[2]Consultoria!#REF!</definedName>
    <definedName name="__MAR98">[2]Consultoria!#REF!</definedName>
    <definedName name="__MAR99" localSheetId="8">[2]Consultoria!#REF!</definedName>
    <definedName name="__MAR99">[2]Consultoria!#REF!</definedName>
    <definedName name="__NOV94" localSheetId="8">[2]Consultoria!#REF!</definedName>
    <definedName name="__NOV94">[2]Consultoria!#REF!</definedName>
    <definedName name="__NOV95" localSheetId="8">[2]Consultoria!#REF!</definedName>
    <definedName name="__NOV95">[2]Consultoria!#REF!</definedName>
    <definedName name="__NOV96" localSheetId="8">[2]Consultoria!#REF!</definedName>
    <definedName name="__NOV96">[2]Consultoria!#REF!</definedName>
    <definedName name="__NOV97" localSheetId="8">[2]Consultoria!#REF!</definedName>
    <definedName name="__NOV97">[2]Consultoria!#REF!</definedName>
    <definedName name="__NOV98" localSheetId="8">[2]Consultoria!#REF!</definedName>
    <definedName name="__NOV98">[2]Consultoria!#REF!</definedName>
    <definedName name="__NOV99" localSheetId="8">[2]Consultoria!#REF!</definedName>
    <definedName name="__NOV99">[2]Consultoria!#REF!</definedName>
    <definedName name="__OUT94" localSheetId="8">[2]Consultoria!#REF!</definedName>
    <definedName name="__OUT94">[2]Consultoria!#REF!</definedName>
    <definedName name="__OUT95" localSheetId="8">[2]Consultoria!#REF!</definedName>
    <definedName name="__OUT95">[2]Consultoria!#REF!</definedName>
    <definedName name="__OUT96" localSheetId="8">[2]Consultoria!#REF!</definedName>
    <definedName name="__OUT96">[2]Consultoria!#REF!</definedName>
    <definedName name="__OUT97" localSheetId="8">[2]Consultoria!#REF!</definedName>
    <definedName name="__OUT97">[2]Consultoria!#REF!</definedName>
    <definedName name="__OUT98" localSheetId="8">[2]Consultoria!#REF!</definedName>
    <definedName name="__OUT98" localSheetId="6">[2]Consultoria!#REF!</definedName>
    <definedName name="__OUT98">[2]Consultoria!#REF!</definedName>
    <definedName name="__OUT99" localSheetId="8">[2]Consultoria!#REF!</definedName>
    <definedName name="__OUT99">[2]Consultoria!#REF!</definedName>
    <definedName name="__PL1">#REF!</definedName>
    <definedName name="__r">#REF!</definedName>
    <definedName name="__Rbv1">'[4]Página 16'!$C$3:$C$7</definedName>
    <definedName name="__SET94" localSheetId="8">[2]Consultoria!#REF!</definedName>
    <definedName name="__SET94" localSheetId="6">[2]Consultoria!#REF!</definedName>
    <definedName name="__SET94">[2]Consultoria!#REF!</definedName>
    <definedName name="__SET95" localSheetId="8">[2]Consultoria!#REF!</definedName>
    <definedName name="__SET95" localSheetId="6">[2]Consultoria!#REF!</definedName>
    <definedName name="__SET95">[2]Consultoria!#REF!</definedName>
    <definedName name="__SET96" localSheetId="8">[2]Consultoria!#REF!</definedName>
    <definedName name="__SET96">[2]Consultoria!#REF!</definedName>
    <definedName name="__SET97" localSheetId="8">[2]Consultoria!#REF!</definedName>
    <definedName name="__SET97">[2]Consultoria!#REF!</definedName>
    <definedName name="__SET98" localSheetId="8">[2]Consultoria!#REF!</definedName>
    <definedName name="__SET98">[2]Consultoria!#REF!</definedName>
    <definedName name="__SET99" localSheetId="8">[2]Consultoria!#REF!</definedName>
    <definedName name="__SET99">[2]Consultoria!#REF!</definedName>
    <definedName name="__tt1">[0]!__tt1</definedName>
    <definedName name="_01_09_96">#REF!</definedName>
    <definedName name="_01_09_96_25">#REF!</definedName>
    <definedName name="_1830201">#N/A</definedName>
    <definedName name="_ABR100">[2]Consultoria!#REF!</definedName>
    <definedName name="_ABR95" localSheetId="8">[2]Consultoria!#REF!</definedName>
    <definedName name="_ABR95" localSheetId="6">[2]Consultoria!#REF!</definedName>
    <definedName name="_ABR95">[2]Consultoria!#REF!</definedName>
    <definedName name="_ABR96" localSheetId="5">[2]Consultoria!#REF!</definedName>
    <definedName name="_ABR96" localSheetId="8">[2]Consultoria!#REF!</definedName>
    <definedName name="_ABR96" localSheetId="6">[2]Consultoria!#REF!</definedName>
    <definedName name="_ABR96">[2]Consultoria!#REF!</definedName>
    <definedName name="_ABR97" localSheetId="5">[2]Consultoria!#REF!</definedName>
    <definedName name="_ABR97" localSheetId="8">[2]Consultoria!#REF!</definedName>
    <definedName name="_ABR97" localSheetId="6">[2]Consultoria!#REF!</definedName>
    <definedName name="_ABR97">[2]Consultoria!#REF!</definedName>
    <definedName name="_ABR98" localSheetId="5">[2]Consultoria!#REF!</definedName>
    <definedName name="_ABR98" localSheetId="8">[2]Consultoria!#REF!</definedName>
    <definedName name="_ABR98" localSheetId="6">[2]Consultoria!#REF!</definedName>
    <definedName name="_ABR98">[2]Consultoria!#REF!</definedName>
    <definedName name="_ABR99" localSheetId="8">[2]Consultoria!#REF!</definedName>
    <definedName name="_ABR99" localSheetId="6">[2]Consultoria!#REF!</definedName>
    <definedName name="_ABR99">[2]Consultoria!#REF!</definedName>
    <definedName name="_AGO95" localSheetId="8">[2]Consultoria!#REF!</definedName>
    <definedName name="_AGO95" localSheetId="6">[2]Consultoria!#REF!</definedName>
    <definedName name="_AGO95">[2]Consultoria!#REF!</definedName>
    <definedName name="_AGO96" localSheetId="8">[2]Consultoria!#REF!</definedName>
    <definedName name="_AGO96" localSheetId="6">[2]Consultoria!#REF!</definedName>
    <definedName name="_AGO96">[2]Consultoria!#REF!</definedName>
    <definedName name="_AGO97" localSheetId="8">[2]Consultoria!#REF!</definedName>
    <definedName name="_AGO97" localSheetId="6">[2]Consultoria!#REF!</definedName>
    <definedName name="_AGO97">[2]Consultoria!#REF!</definedName>
    <definedName name="_AGO98" localSheetId="8">[2]Consultoria!#REF!</definedName>
    <definedName name="_AGO98" localSheetId="6">[2]Consultoria!#REF!</definedName>
    <definedName name="_AGO98">[2]Consultoria!#REF!</definedName>
    <definedName name="_AGO99" localSheetId="8">[2]Consultoria!#REF!</definedName>
    <definedName name="_AGO99" localSheetId="6">[2]Consultoria!#REF!</definedName>
    <definedName name="_AGO99">[2]Consultoria!#REF!</definedName>
    <definedName name="_DEZ94" localSheetId="8">[2]Consultoria!#REF!</definedName>
    <definedName name="_DEZ94" localSheetId="6">[2]Consultoria!#REF!</definedName>
    <definedName name="_DEZ94">[2]Consultoria!#REF!</definedName>
    <definedName name="_DEZ95" localSheetId="8">[2]Consultoria!#REF!</definedName>
    <definedName name="_DEZ95" localSheetId="6">[2]Consultoria!#REF!</definedName>
    <definedName name="_DEZ95">[2]Consultoria!#REF!</definedName>
    <definedName name="_DEZ96" localSheetId="8">[2]Consultoria!#REF!</definedName>
    <definedName name="_DEZ96" localSheetId="6">[2]Consultoria!#REF!</definedName>
    <definedName name="_DEZ96">[2]Consultoria!#REF!</definedName>
    <definedName name="_DEZ97" localSheetId="8">[2]Consultoria!#REF!</definedName>
    <definedName name="_DEZ97" localSheetId="6">[2]Consultoria!#REF!</definedName>
    <definedName name="_DEZ97">[2]Consultoria!#REF!</definedName>
    <definedName name="_DEZ98" localSheetId="8">[2]Consultoria!#REF!</definedName>
    <definedName name="_DEZ98" localSheetId="6">[2]Consultoria!#REF!</definedName>
    <definedName name="_DEZ98">[2]Consultoria!#REF!</definedName>
    <definedName name="_DEZ99" localSheetId="8">[2]Consultoria!#REF!</definedName>
    <definedName name="_DEZ99" localSheetId="6">[2]Consultoria!#REF!</definedName>
    <definedName name="_DEZ99">[2]Consultoria!#REF!</definedName>
    <definedName name="_Ext2">'[3]P A T O 99 B'!#REF!</definedName>
    <definedName name="_FEV95" localSheetId="8">[2]Consultoria!#REF!</definedName>
    <definedName name="_FEV95" localSheetId="6">[2]Consultoria!#REF!</definedName>
    <definedName name="_FEV95">[2]Consultoria!#REF!</definedName>
    <definedName name="_FEV96" localSheetId="8">[2]Consultoria!#REF!</definedName>
    <definedName name="_FEV96" localSheetId="6">[2]Consultoria!#REF!</definedName>
    <definedName name="_FEV96">[2]Consultoria!#REF!</definedName>
    <definedName name="_FEV97" localSheetId="8">[2]Consultoria!#REF!</definedName>
    <definedName name="_FEV97" localSheetId="6">[2]Consultoria!#REF!</definedName>
    <definedName name="_FEV97">[2]Consultoria!#REF!</definedName>
    <definedName name="_FEV98" localSheetId="8">[2]Consultoria!#REF!</definedName>
    <definedName name="_FEV98" localSheetId="6">[2]Consultoria!#REF!</definedName>
    <definedName name="_FEV98">[2]Consultoria!#REF!</definedName>
    <definedName name="_FEV99" localSheetId="8">[2]Consultoria!#REF!</definedName>
    <definedName name="_FEV99" localSheetId="6">[2]Consultoria!#REF!</definedName>
    <definedName name="_FEV99">[2]Consultoria!#REF!</definedName>
    <definedName name="_Fill" hidden="1">#REF!</definedName>
    <definedName name="_xlnm._FilterDatabase" localSheetId="4" hidden="1">COMPOSIÇÃO!$A$8:$H$36</definedName>
    <definedName name="_xlnm._FilterDatabase" localSheetId="6" hidden="1">PARETO!$B$17:$I$31</definedName>
    <definedName name="_xlnm._FilterDatabase" localSheetId="1" hidden="1">PLANILHA!$A$17:$J$53</definedName>
    <definedName name="_HUL99">[2]Consultoria!#REF!</definedName>
    <definedName name="_I">#REF!</definedName>
    <definedName name="_I_25">#REF!</definedName>
    <definedName name="_JAN95" localSheetId="8">[2]Consultoria!#REF!</definedName>
    <definedName name="_JAN95" localSheetId="6">[2]Consultoria!#REF!</definedName>
    <definedName name="_JAN95">[2]Consultoria!#REF!</definedName>
    <definedName name="_JAN96" localSheetId="8">[2]Consultoria!#REF!</definedName>
    <definedName name="_JAN96" localSheetId="6">[2]Consultoria!#REF!</definedName>
    <definedName name="_JAN96">[2]Consultoria!#REF!</definedName>
    <definedName name="_JAN97" localSheetId="8">[2]Consultoria!#REF!</definedName>
    <definedName name="_JAN97" localSheetId="6">[2]Consultoria!#REF!</definedName>
    <definedName name="_JAN97">[2]Consultoria!#REF!</definedName>
    <definedName name="_JAN98" localSheetId="8">[2]Consultoria!#REF!</definedName>
    <definedName name="_JAN98" localSheetId="6">[2]Consultoria!#REF!</definedName>
    <definedName name="_JAN98">[2]Consultoria!#REF!</definedName>
    <definedName name="_JAN9888">[2]Consultoria!#REF!</definedName>
    <definedName name="_JAN99" localSheetId="8">[2]Consultoria!#REF!</definedName>
    <definedName name="_JAN99" localSheetId="6">[2]Consultoria!#REF!</definedName>
    <definedName name="_JAN99">[2]Consultoria!#REF!</definedName>
    <definedName name="_JUL95" localSheetId="8">[2]Consultoria!#REF!</definedName>
    <definedName name="_JUL95" localSheetId="6">[2]Consultoria!#REF!</definedName>
    <definedName name="_JUL95">[2]Consultoria!#REF!</definedName>
    <definedName name="_JUL96" localSheetId="8">[2]Consultoria!#REF!</definedName>
    <definedName name="_JUL96" localSheetId="6">[2]Consultoria!#REF!</definedName>
    <definedName name="_JUL96">[2]Consultoria!#REF!</definedName>
    <definedName name="_JUL97" localSheetId="8">[2]Consultoria!#REF!</definedName>
    <definedName name="_JUL97" localSheetId="6">[2]Consultoria!#REF!</definedName>
    <definedName name="_JUL97">[2]Consultoria!#REF!</definedName>
    <definedName name="_JUL98" localSheetId="8">[2]Consultoria!#REF!</definedName>
    <definedName name="_JUL98" localSheetId="6">[2]Consultoria!#REF!</definedName>
    <definedName name="_JUL98">[2]Consultoria!#REF!</definedName>
    <definedName name="_JUL99" localSheetId="8">[2]Consultoria!#REF!</definedName>
    <definedName name="_JUL99" localSheetId="6">[2]Consultoria!#REF!</definedName>
    <definedName name="_JUL99">[2]Consultoria!#REF!</definedName>
    <definedName name="_JUN95" localSheetId="8">[2]Consultoria!#REF!</definedName>
    <definedName name="_JUN95" localSheetId="6">[2]Consultoria!#REF!</definedName>
    <definedName name="_JUN95">[2]Consultoria!#REF!</definedName>
    <definedName name="_JUN96" localSheetId="8">[2]Consultoria!#REF!</definedName>
    <definedName name="_JUN96" localSheetId="6">[2]Consultoria!#REF!</definedName>
    <definedName name="_JUN96">[2]Consultoria!#REF!</definedName>
    <definedName name="_JUN97" localSheetId="8">[2]Consultoria!#REF!</definedName>
    <definedName name="_JUN97" localSheetId="6">[2]Consultoria!#REF!</definedName>
    <definedName name="_JUN97">[2]Consultoria!#REF!</definedName>
    <definedName name="_JUN98" localSheetId="8">[2]Consultoria!#REF!</definedName>
    <definedName name="_JUN98" localSheetId="6">[2]Consultoria!#REF!</definedName>
    <definedName name="_JUN98">[2]Consultoria!#REF!</definedName>
    <definedName name="_JUN99" localSheetId="8">[2]Consultoria!#REF!</definedName>
    <definedName name="_JUN99" localSheetId="6">[2]Consultoria!#REF!</definedName>
    <definedName name="_JUN99">[2]Consultoria!#REF!</definedName>
    <definedName name="_Key1" hidden="1">#REF!</definedName>
    <definedName name="_Key2" hidden="1">#REF!</definedName>
    <definedName name="_MAI08">[5]Consultoria!#REF!</definedName>
    <definedName name="_MAI95" localSheetId="8">[2]Consultoria!#REF!</definedName>
    <definedName name="_MAI95" localSheetId="6">[2]Consultoria!#REF!</definedName>
    <definedName name="_MAI95">[2]Consultoria!#REF!</definedName>
    <definedName name="_MAI96" localSheetId="8">[2]Consultoria!#REF!</definedName>
    <definedName name="_MAI96" localSheetId="6">[2]Consultoria!#REF!</definedName>
    <definedName name="_MAI96">[2]Consultoria!#REF!</definedName>
    <definedName name="_MAI97" localSheetId="8">[2]Consultoria!#REF!</definedName>
    <definedName name="_MAI97" localSheetId="6">[2]Consultoria!#REF!</definedName>
    <definedName name="_MAI97">[2]Consultoria!#REF!</definedName>
    <definedName name="_MAI98" localSheetId="8">[2]Consultoria!#REF!</definedName>
    <definedName name="_MAI98" localSheetId="6">[2]Consultoria!#REF!</definedName>
    <definedName name="_MAI98">[2]Consultoria!#REF!</definedName>
    <definedName name="_MAI99" localSheetId="8">[2]Consultoria!#REF!</definedName>
    <definedName name="_MAI99" localSheetId="6">[2]Consultoria!#REF!</definedName>
    <definedName name="_MAI99">[2]Consultoria!#REF!</definedName>
    <definedName name="_MAI990">[2]Consultoria!#REF!</definedName>
    <definedName name="_MAR09">[5]Consultoria!#REF!</definedName>
    <definedName name="_MAR95" localSheetId="8">[2]Consultoria!#REF!</definedName>
    <definedName name="_MAR95" localSheetId="6">[2]Consultoria!#REF!</definedName>
    <definedName name="_MAR95">[2]Consultoria!#REF!</definedName>
    <definedName name="_MAR96" localSheetId="8">[2]Consultoria!#REF!</definedName>
    <definedName name="_MAR96" localSheetId="6">[2]Consultoria!#REF!</definedName>
    <definedName name="_MAR96">[2]Consultoria!#REF!</definedName>
    <definedName name="_MAR97" localSheetId="8">[2]Consultoria!#REF!</definedName>
    <definedName name="_MAR97" localSheetId="6">[2]Consultoria!#REF!</definedName>
    <definedName name="_MAR97">[2]Consultoria!#REF!</definedName>
    <definedName name="_MAR98" localSheetId="8">[2]Consultoria!#REF!</definedName>
    <definedName name="_MAR98" localSheetId="6">[2]Consultoria!#REF!</definedName>
    <definedName name="_MAR98">[2]Consultoria!#REF!</definedName>
    <definedName name="_MAR99" localSheetId="8">[2]Consultoria!#REF!</definedName>
    <definedName name="_MAR99" localSheetId="6">[2]Consultoria!#REF!</definedName>
    <definedName name="_MAR99">[2]Consultoria!#REF!</definedName>
    <definedName name="_NOV94" localSheetId="8">[2]Consultoria!#REF!</definedName>
    <definedName name="_NOV94" localSheetId="6">[2]Consultoria!#REF!</definedName>
    <definedName name="_NOV94">[2]Consultoria!#REF!</definedName>
    <definedName name="_NOV95" localSheetId="8">[2]Consultoria!#REF!</definedName>
    <definedName name="_NOV95" localSheetId="6">[2]Consultoria!#REF!</definedName>
    <definedName name="_NOV95">[2]Consultoria!#REF!</definedName>
    <definedName name="_NOV96" localSheetId="8">[2]Consultoria!#REF!</definedName>
    <definedName name="_NOV96" localSheetId="6">[2]Consultoria!#REF!</definedName>
    <definedName name="_NOV96">[2]Consultoria!#REF!</definedName>
    <definedName name="_NOV97" localSheetId="8">[2]Consultoria!#REF!</definedName>
    <definedName name="_NOV97" localSheetId="6">[2]Consultoria!#REF!</definedName>
    <definedName name="_NOV97">[2]Consultoria!#REF!</definedName>
    <definedName name="_NOV98" localSheetId="8">[2]Consultoria!#REF!</definedName>
    <definedName name="_NOV98" localSheetId="6">[2]Consultoria!#REF!</definedName>
    <definedName name="_NOV98">[2]Consultoria!#REF!</definedName>
    <definedName name="_NOV99" localSheetId="8">[2]Consultoria!#REF!</definedName>
    <definedName name="_NOV99" localSheetId="6">[2]Consultoria!#REF!</definedName>
    <definedName name="_NOV99">[2]Consultoria!#REF!</definedName>
    <definedName name="_Order1" hidden="1">255</definedName>
    <definedName name="_Order2" hidden="1">255</definedName>
    <definedName name="_OUT94" localSheetId="8">[2]Consultoria!#REF!</definedName>
    <definedName name="_OUT94" localSheetId="6">[2]Consultoria!#REF!</definedName>
    <definedName name="_OUT94">[2]Consultoria!#REF!</definedName>
    <definedName name="_OUT95" localSheetId="8">[2]Consultoria!#REF!</definedName>
    <definedName name="_OUT95" localSheetId="6">[2]Consultoria!#REF!</definedName>
    <definedName name="_OUT95">[2]Consultoria!#REF!</definedName>
    <definedName name="_OUT96" localSheetId="8">[2]Consultoria!#REF!</definedName>
    <definedName name="_OUT96" localSheetId="6">[2]Consultoria!#REF!</definedName>
    <definedName name="_OUT96">[2]Consultoria!#REF!</definedName>
    <definedName name="_OUT97" localSheetId="8">[2]Consultoria!#REF!</definedName>
    <definedName name="_OUT97" localSheetId="6">[2]Consultoria!#REF!</definedName>
    <definedName name="_OUT97">[2]Consultoria!#REF!</definedName>
    <definedName name="_OUT98" localSheetId="8">[2]Consultoria!#REF!</definedName>
    <definedName name="_OUT98" localSheetId="6">[2]Consultoria!#REF!</definedName>
    <definedName name="_OUT98">[2]Consultoria!#REF!</definedName>
    <definedName name="_OUT99" localSheetId="8">[2]Consultoria!#REF!</definedName>
    <definedName name="_OUT99" localSheetId="6">[2]Consultoria!#REF!</definedName>
    <definedName name="_OUT99">[2]Consultoria!#REF!</definedName>
    <definedName name="_PL1">#REF!</definedName>
    <definedName name="_r">#REF!</definedName>
    <definedName name="_Rbv1">'[4]Página 16'!$C$3:$C$7</definedName>
    <definedName name="_S">[1]COMPOS1!#REF!</definedName>
    <definedName name="_S_10">[1]COMPOS1!#REF!</definedName>
    <definedName name="_S_25">[1]COMPOS1!#REF!</definedName>
    <definedName name="_S_27">[1]COMPOS1!#REF!</definedName>
    <definedName name="_S_29">[6]COMPOS1!#REF!</definedName>
    <definedName name="_S_31">[6]COMPOS1!#REF!</definedName>
    <definedName name="_S_9">[1]COMPOS1!#REF!</definedName>
    <definedName name="_SET94" localSheetId="8">[2]Consultoria!#REF!</definedName>
    <definedName name="_SET94" localSheetId="6">[2]Consultoria!#REF!</definedName>
    <definedName name="_SET94">[2]Consultoria!#REF!</definedName>
    <definedName name="_SET95" localSheetId="8">[2]Consultoria!#REF!</definedName>
    <definedName name="_SET95" localSheetId="6">[2]Consultoria!#REF!</definedName>
    <definedName name="_SET95">[2]Consultoria!#REF!</definedName>
    <definedName name="_SET96" localSheetId="8">[2]Consultoria!#REF!</definedName>
    <definedName name="_SET96" localSheetId="6">[2]Consultoria!#REF!</definedName>
    <definedName name="_SET96">[2]Consultoria!#REF!</definedName>
    <definedName name="_SET97" localSheetId="8">[2]Consultoria!#REF!</definedName>
    <definedName name="_SET97" localSheetId="6">[2]Consultoria!#REF!</definedName>
    <definedName name="_SET97">[2]Consultoria!#REF!</definedName>
    <definedName name="_SET98" localSheetId="8">[2]Consultoria!#REF!</definedName>
    <definedName name="_SET98" localSheetId="6">[2]Consultoria!#REF!</definedName>
    <definedName name="_SET98">[2]Consultoria!#REF!</definedName>
    <definedName name="_SET99" localSheetId="8">[2]Consultoria!#REF!</definedName>
    <definedName name="_SET99" localSheetId="6">[2]Consultoria!#REF!</definedName>
    <definedName name="_SET99">[2]Consultoria!#REF!</definedName>
    <definedName name="_Sort" hidden="1">#REF!</definedName>
    <definedName name="_tt1">[0]!_tt1</definedName>
    <definedName name="A" localSheetId="5">#REF!</definedName>
    <definedName name="A" localSheetId="10">#REF!</definedName>
    <definedName name="A" localSheetId="8">#REF!</definedName>
    <definedName name="A" localSheetId="6">#REF!</definedName>
    <definedName name="A">#REF!</definedName>
    <definedName name="a_25">#REF!</definedName>
    <definedName name="a0">#REF!</definedName>
    <definedName name="AA">#N/A</definedName>
    <definedName name="AA_1">AA_1</definedName>
    <definedName name="AA_10">AA_10</definedName>
    <definedName name="AA_12">AA_12</definedName>
    <definedName name="AA_13">AA_13</definedName>
    <definedName name="AA_14">AA_14</definedName>
    <definedName name="AA_2">AA_2</definedName>
    <definedName name="AA_22">AA_22</definedName>
    <definedName name="AA_25">AA_25</definedName>
    <definedName name="AA_26">AA_26</definedName>
    <definedName name="AA_27">AA_27</definedName>
    <definedName name="AA_28">AA_28</definedName>
    <definedName name="AA_29">AA_29</definedName>
    <definedName name="AA_3">AA_3</definedName>
    <definedName name="AA_30">AA_30</definedName>
    <definedName name="AA_31">AA_31</definedName>
    <definedName name="AA_32">AA_32</definedName>
    <definedName name="AA_33">AA_33</definedName>
    <definedName name="AA_34">AA_34</definedName>
    <definedName name="AA_35">AA_35</definedName>
    <definedName name="AA_36">AA_36</definedName>
    <definedName name="AA_37">AA_37</definedName>
    <definedName name="AA_38">AA_38</definedName>
    <definedName name="AA_4">AA_4</definedName>
    <definedName name="AA_5">AA_5</definedName>
    <definedName name="AA_6">AA_6</definedName>
    <definedName name="AA_7">AA_7</definedName>
    <definedName name="AA_8">AA_8</definedName>
    <definedName name="AA_9">AA_9</definedName>
    <definedName name="aaa">[2]Consultoria!#REF!</definedName>
    <definedName name="aaaa">[2]Consultoria!#REF!</definedName>
    <definedName name="aaaaa" hidden="1">{#N/A,#N/A,FALSE,"MO (2)"}</definedName>
    <definedName name="AAAAAAAAA">[0]!AAAAAAAAA</definedName>
    <definedName name="AAAAAAAAA_25">AAAAAAAAA_25</definedName>
    <definedName name="ABR00" localSheetId="5">[2]Consultoria!#REF!</definedName>
    <definedName name="ABR00" localSheetId="8">[2]Consultoria!#REF!</definedName>
    <definedName name="ABR00" localSheetId="6">[2]Consultoria!#REF!</definedName>
    <definedName name="ABR00">[2]Consultoria!#REF!</definedName>
    <definedName name="ABR00_6">#REF!</definedName>
    <definedName name="ABVFDS">[2]Consultoria!#REF!</definedName>
    <definedName name="AC" localSheetId="5">#REF!</definedName>
    <definedName name="AC" localSheetId="10">#REF!</definedName>
    <definedName name="AC" localSheetId="8">#REF!</definedName>
    <definedName name="AC" localSheetId="6">#REF!</definedName>
    <definedName name="AC">#REF!</definedName>
    <definedName name="AccessDatabase" hidden="1">"C:\Controle\DER\R. Mato Grosso\ct_matMAT GR0898.mdb"</definedName>
    <definedName name="ACOSTD">#REF!</definedName>
    <definedName name="ACOSTLE">#REF!</definedName>
    <definedName name="ACRE" hidden="1">#REF!</definedName>
    <definedName name="ad" hidden="1">{#N/A,#N/A,FALSE,"MO (2)"}</definedName>
    <definedName name="ademir" hidden="1">{#N/A,#N/A,FALSE,"Cronograma";#N/A,#N/A,FALSE,"Cronogr. 2"}</definedName>
    <definedName name="administração" localSheetId="8">#REF!</definedName>
    <definedName name="administração" localSheetId="6">#REF!</definedName>
    <definedName name="administração">#REF!</definedName>
    <definedName name="AdPeri">#REF!</definedName>
    <definedName name="al">[5]Consultoria!#REF!</definedName>
    <definedName name="alex" hidden="1">{#N/A,#N/A,FALSE,"MO (2)"}</definedName>
    <definedName name="ALTA">'[7]PRO-08'!#REF!</definedName>
    <definedName name="ALTA_10">'[8]PRO-08'!#REF!</definedName>
    <definedName name="ALTA_25">'[8]PRO-08'!#REF!</definedName>
    <definedName name="ALTA_27">'[8]PRO-08'!#REF!</definedName>
    <definedName name="ALTA_29">'[8]PRO-08'!#REF!</definedName>
    <definedName name="ALTA_9">'[8]PRO-08'!#REF!</definedName>
    <definedName name="am" hidden="1">{#N/A,#N/A,FALSE,"MO (2)"}</definedName>
    <definedName name="amarela">#REF!</definedName>
    <definedName name="amarela_25">#REF!</definedName>
    <definedName name="anscount" hidden="1">3</definedName>
    <definedName name="ant" hidden="1">{#N/A,#N/A,FALSE,"MO (2)"}</definedName>
    <definedName name="_xlnm.Print_Area" localSheetId="4">COMPOSIÇÃO!$A$1:$G$148</definedName>
    <definedName name="_xlnm.Print_Area" localSheetId="5">'COMPOSIÇÃO BDI'!$A$1:$C$55</definedName>
    <definedName name="_xlnm.Print_Area" localSheetId="10">'COMPOSIÇÃO LEIS'!$A$1:$D$63</definedName>
    <definedName name="_xlnm.Print_Area" localSheetId="3">CRONOGRAMA!$A$1:$G$31</definedName>
    <definedName name="_xlnm.Print_Area" localSheetId="8">'MemóriaCálculo SST'!$A$1:$F$64</definedName>
    <definedName name="_xlnm.Print_Area" localSheetId="6">PARETO!$A$1:$M$32</definedName>
    <definedName name="_xlnm.Print_Area" localSheetId="1">PLANILHA!$A$1:$I$50</definedName>
    <definedName name="_xlnm.Print_Area" localSheetId="9">TabelasExames!$A$1:$I$85</definedName>
    <definedName name="Área_impressão_IM" localSheetId="5">#REF!</definedName>
    <definedName name="Área_impressão_IM" localSheetId="8">#REF!</definedName>
    <definedName name="Área_impressão_IM" localSheetId="6">#REF!</definedName>
    <definedName name="Área_impressão_IM">#REF!</definedName>
    <definedName name="Área_impressão_IM_6">#REF!</definedName>
    <definedName name="AREAL">#REF!</definedName>
    <definedName name="Arial">#REF!</definedName>
    <definedName name="as">#REF!</definedName>
    <definedName name="asasa" hidden="1">{#N/A,#N/A,FALSE,"MO (2)"}</definedName>
    <definedName name="asd">#REF!</definedName>
    <definedName name="asdf">#REF!</definedName>
    <definedName name="Aut_original">[9]PROJETO!#REF!</definedName>
    <definedName name="Aut_original_25">[9]PROJETO!#REF!</definedName>
    <definedName name="Aut_resumo">[10]RESUMO_AUT1!#REF!</definedName>
    <definedName name="Aut_resumo_25">[10]RESUMO_AUT1!#REF!</definedName>
    <definedName name="AuxHab">#REF!</definedName>
    <definedName name="azul">#REF!</definedName>
    <definedName name="azul_25">#REF!</definedName>
    <definedName name="AZULSINAL">#REF!</definedName>
    <definedName name="AZULSINAL_25">#REF!</definedName>
    <definedName name="_xlnm.Database" localSheetId="5">#REF!</definedName>
    <definedName name="_xlnm.Database" localSheetId="8">#REF!</definedName>
    <definedName name="_xlnm.Database" localSheetId="6">#REF!</definedName>
    <definedName name="_xlnm.Database">#REF!</definedName>
    <definedName name="BANDEIRAS">INDEX([11]LOGO!$E$5:$E$60,MATCH([11]LOGO!$H$5,[11]LOGO!$C$5:$C$60,0))</definedName>
    <definedName name="BANDEIRAS_PO">INDEX([12]LOGO!$E$5:$E$52,MATCH('[12]PLANILHA ORÇAM.'!$A$8:$A$8,[12]LOGO!$C$5:$C$52,0))</definedName>
    <definedName name="BASCARROCERIA" localSheetId="5">#REF!</definedName>
    <definedName name="BASCARROCERIA" localSheetId="10">#REF!</definedName>
    <definedName name="BASCARROCERIA" localSheetId="8">#REF!</definedName>
    <definedName name="BASCARROCERIA" localSheetId="6">#REF!</definedName>
    <definedName name="BASCARROCERIA">#REF!</definedName>
    <definedName name="base" localSheetId="5">[2]Consultoria!#REF!</definedName>
    <definedName name="base" localSheetId="8">[2]Consultoria!#REF!</definedName>
    <definedName name="base" localSheetId="6">[2]Consultoria!#REF!</definedName>
    <definedName name="base">[2]Consultoria!#REF!</definedName>
    <definedName name="base_6">#REF!</definedName>
    <definedName name="Básico" localSheetId="5">#REF!</definedName>
    <definedName name="Básico" localSheetId="10">#REF!</definedName>
    <definedName name="Básico" localSheetId="8">#REF!</definedName>
    <definedName name="Básico" localSheetId="6">#REF!</definedName>
    <definedName name="Básico">#REF!</definedName>
    <definedName name="bb">[0]!bb</definedName>
    <definedName name="bbbb" hidden="1">{#N/A,#N/A,FALSE,"MO (2)"}</definedName>
    <definedName name="bbbbbbb" hidden="1">{#N/A,#N/A,FALSE,"MO (2)"}</definedName>
    <definedName name="bdi" localSheetId="8">#REF!</definedName>
    <definedName name="bdi" localSheetId="6">#REF!</definedName>
    <definedName name="bdi">#REF!</definedName>
    <definedName name="BDI_10">#REF!</definedName>
    <definedName name="BDI_25">#REF!</definedName>
    <definedName name="BDI_27">#REF!</definedName>
    <definedName name="BDI_29">#REF!</definedName>
    <definedName name="BDI_9">#REF!</definedName>
    <definedName name="BG">#REF!</definedName>
    <definedName name="BG_25">#REF!</definedName>
    <definedName name="BGU">#REF!</definedName>
    <definedName name="BGU_25">#REF!</definedName>
    <definedName name="BI">[13]Teor!$A$3:$G$7</definedName>
    <definedName name="BII">'[14]Página 16'!$A$3:$G$7</definedName>
    <definedName name="Bloco" hidden="1">#REF!</definedName>
    <definedName name="Bloco2" hidden="1">#REF!</definedName>
    <definedName name="BONITO">#REF!</definedName>
    <definedName name="BORIDOS">#REF!</definedName>
    <definedName name="bosta" hidden="1">{#N/A,#N/A,FALSE,"Cronograma";#N/A,#N/A,FALSE,"Cronogr. 2"}</definedName>
    <definedName name="BR">#REF!</definedName>
    <definedName name="BUEIROMETÁLICO">#REF!</definedName>
    <definedName name="BUEIROSMETALICOS" localSheetId="5">#REF!</definedName>
    <definedName name="BUEIROSMETALICOS" localSheetId="10">#REF!</definedName>
    <definedName name="BUEIROSMETALICOS" localSheetId="8">#REF!</definedName>
    <definedName name="BUEIROSMETALICOS" localSheetId="6">#REF!</definedName>
    <definedName name="BUEIROSMETALICOS">#REF!</definedName>
    <definedName name="BuiltIn_Database">NA()</definedName>
    <definedName name="BuiltIn_Database___0">NA()</definedName>
    <definedName name="BuiltIn_Database___3">NA()</definedName>
    <definedName name="BuiltIn_Database___7" localSheetId="8">#REF!</definedName>
    <definedName name="BuiltIn_Database___7" localSheetId="6">#REF!</definedName>
    <definedName name="BuiltIn_Database___7">#REF!</definedName>
    <definedName name="BuiltIn_Print_Area">#REF!</definedName>
    <definedName name="BuiltIn_Print_Area___3" localSheetId="8">#REF!</definedName>
    <definedName name="BuiltIn_Print_Area___3" localSheetId="6">#REF!</definedName>
    <definedName name="BuiltIn_Print_Area___3">#REF!</definedName>
    <definedName name="BuiltIn_Print_Area___5" localSheetId="8">#REF!</definedName>
    <definedName name="BuiltIn_Print_Area___5" localSheetId="6">#REF!</definedName>
    <definedName name="BuiltIn_Print_Area___5">#REF!</definedName>
    <definedName name="BuiltIn_Print_Titles___5" localSheetId="8">#REF!</definedName>
    <definedName name="BuiltIn_Print_Titles___5" localSheetId="6">#REF!</definedName>
    <definedName name="BuiltIn_Print_Titles___5">#REF!</definedName>
    <definedName name="BuiltIn_Print_Titles___6" localSheetId="8">#REF!</definedName>
    <definedName name="BuiltIn_Print_Titles___6" localSheetId="6">#REF!</definedName>
    <definedName name="BuiltIn_Print_Titles___6">#REF!</definedName>
    <definedName name="Button_12">"ct_matMAT_GR0898_Lançamento_Lista1"</definedName>
    <definedName name="Button_13">"ct_matMAT_GR0898_Lançamento_Lista2"</definedName>
    <definedName name="Ç" hidden="1">{#N/A,#N/A,FALSE,"MO (2)"}</definedName>
    <definedName name="CA´L" hidden="1">{#N/A,#N/A,FALSE,"Cronograma";#N/A,#N/A,FALSE,"Cronogr. 2"}</definedName>
    <definedName name="CABO">#N/A</definedName>
    <definedName name="CadIns" hidden="1">#REF!</definedName>
    <definedName name="CadSrv" hidden="1">#REF!</definedName>
    <definedName name="CAIX">#N/A</definedName>
    <definedName name="CAPA" hidden="1">{#N/A,#N/A,TRUE,"Serviços"}</definedName>
    <definedName name="capa1" hidden="1">{#N/A,#N/A,TRUE,"Serviços"}</definedName>
    <definedName name="capa2" hidden="1">{#N/A,#N/A,TRUE,"Serviços"}</definedName>
    <definedName name="CBU">#REF!</definedName>
    <definedName name="CBU_25">#REF!</definedName>
    <definedName name="CBUII">#REF!</definedName>
    <definedName name="CBUII_25">#REF!</definedName>
    <definedName name="CBUQB">#REF!</definedName>
    <definedName name="CBUQB_25">#REF!</definedName>
    <definedName name="CBUQc">#REF!</definedName>
    <definedName name="CBUQc_25">#REF!</definedName>
    <definedName name="çç">[0]!çç</definedName>
    <definedName name="CCCCCCCCCCC">[0]!CCCCCCCCCCC</definedName>
    <definedName name="CCCCCCCCCCC_25">CCCCCCCCCCC_25</definedName>
    <definedName name="cch" hidden="1">#N/A</definedName>
    <definedName name="CdQtEqA" hidden="1">2</definedName>
    <definedName name="CdQtEqP" hidden="1">2</definedName>
    <definedName name="CdQtMoA" hidden="1">2</definedName>
    <definedName name="CdQtMoP" hidden="1">2</definedName>
    <definedName name="CdQtMpA" hidden="1">5</definedName>
    <definedName name="CdQtMpP" hidden="1">5</definedName>
    <definedName name="CdQtTrA" hidden="1">2</definedName>
    <definedName name="CdQtTrP" hidden="1">2</definedName>
    <definedName name="CDT">#N/A</definedName>
    <definedName name="CELSO">[0]!CELSO</definedName>
    <definedName name="CELSO_25">CELSO_25</definedName>
    <definedName name="Chave" hidden="1">#REF!</definedName>
    <definedName name="Chave1" hidden="1">#REF!</definedName>
    <definedName name="Clas" hidden="1">MAX(LEN(#REF!))</definedName>
    <definedName name="Cliente" hidden="1">""</definedName>
    <definedName name="Cls" hidden="1">#N/A</definedName>
    <definedName name="Cod" hidden="1">#REF!</definedName>
    <definedName name="Cód.">'[15]TPU-MARÇO_2002'!$B$2:$B$1965</definedName>
    <definedName name="cod.1">#REF!</definedName>
    <definedName name="cod.2">#REF!</definedName>
    <definedName name="Cód.3">#REF!</definedName>
    <definedName name="Cód.4">'[15]TPU-MARÇO_2002'!$D$2:$D$1965</definedName>
    <definedName name="Cód.Equip.">#REF!</definedName>
    <definedName name="Cód.SER">'[15]TPU-MARÇO_2002'!$H$2:$H$20</definedName>
    <definedName name="Cód.serv.">#REF!</definedName>
    <definedName name="Codigo" hidden="1">#REF!</definedName>
    <definedName name="Código">#REF!</definedName>
    <definedName name="Coluna" hidden="1">#REF!</definedName>
    <definedName name="COMING">[2]Consultoria!#REF!</definedName>
    <definedName name="Comp" hidden="1">#REF!</definedName>
    <definedName name="Comp_Área_Vol._25">#REF!</definedName>
    <definedName name="concorrentes" hidden="1">{#N/A,#N/A,FALSE,"Cronograma";#N/A,#N/A,FALSE,"Cronogr. 2"}</definedName>
    <definedName name="COND">#N/A</definedName>
    <definedName name="CONE">#N/A</definedName>
    <definedName name="CONS.ASF." localSheetId="5">#REF!</definedName>
    <definedName name="CONS.ASF." localSheetId="10">#REF!</definedName>
    <definedName name="CONS.ASF." localSheetId="8">#REF!</definedName>
    <definedName name="CONS.ASF." localSheetId="6">#REF!</definedName>
    <definedName name="CONS.ASF.">#REF!</definedName>
    <definedName name="CONSERVAÇ">#REF!</definedName>
    <definedName name="CONSERVAÇÃO" localSheetId="5">#REF!</definedName>
    <definedName name="CONSERVAÇÃO" localSheetId="10">#REF!</definedName>
    <definedName name="CONSERVAÇÃO" localSheetId="8">#REF!</definedName>
    <definedName name="CONSERVAÇÃO" localSheetId="6">#REF!</definedName>
    <definedName name="CONSERVAÇÃO">#REF!</definedName>
    <definedName name="CONSERVASF">#REF!</definedName>
    <definedName name="consumo.2">#REF!</definedName>
    <definedName name="CpuAux" hidden="1">#REF!</definedName>
    <definedName name="CPUs" hidden="1">#REF!</definedName>
    <definedName name="CRIT" hidden="1">#REF!</definedName>
    <definedName name="_xlnm.Criteria" hidden="1">#REF!</definedName>
    <definedName name="Cron" hidden="1">{#N/A,#N/A,FALSE,"MO (2)"}</definedName>
    <definedName name="CRONO">#REF!</definedName>
    <definedName name="CRONO_25">#REF!</definedName>
    <definedName name="cronograma" hidden="1">{#N/A,#N/A,TRUE,"Plan1"}</definedName>
    <definedName name="cu" hidden="1">{#N/A,#N/A,TRUE,"Serviços"}</definedName>
    <definedName name="CUN">#REF!</definedName>
    <definedName name="CunEq" hidden="1">SUM(IF(#REF! =#REF!,(#REF!)*(#REF!="EQ")))</definedName>
    <definedName name="CunMo" hidden="1">SUM(IF(#REF! =#REF!,(#REF!)*(#REF!="MO")))</definedName>
    <definedName name="CunMp" hidden="1">SUM(IF(#REF! =#REF!,(#REF!)*(#REF!="MP")))</definedName>
    <definedName name="d">#REF!</definedName>
    <definedName name="d_25">#REF!</definedName>
    <definedName name="dadinho">#REF!</definedName>
    <definedName name="dadinho_29">#REF!</definedName>
    <definedName name="dadinho_31">#REF!</definedName>
    <definedName name="DADOS">#REF!</definedName>
    <definedName name="DADOS_29">#REF!</definedName>
    <definedName name="DADOS_31">#REF!</definedName>
    <definedName name="Dados_Primário">#REF!</definedName>
    <definedName name="DAER1" hidden="1">{#N/A,#N/A,TRUE,"Serviços"}</definedName>
    <definedName name="das" localSheetId="5">#REF!</definedName>
    <definedName name="das">#REF!</definedName>
    <definedName name="Data">#REF!</definedName>
    <definedName name="Data_Final">#REF!</definedName>
    <definedName name="Data_Final_25">#REF!</definedName>
    <definedName name="Data_Início">#REF!</definedName>
    <definedName name="Data_Início_25">#REF!</definedName>
    <definedName name="ddere" hidden="1">{#N/A,#N/A,FALSE,"MO (2)"}</definedName>
    <definedName name="Densidades">#REF!</definedName>
    <definedName name="DEQUIP">#REF!</definedName>
    <definedName name="DEQUIP_25">#REF!</definedName>
    <definedName name="DER">'[15]TPU-MARÇO_2002'!$E$2:$E$1965</definedName>
    <definedName name="DescAux" hidden="1">#N/A</definedName>
    <definedName name="descricao">#REF!</definedName>
    <definedName name="dfdfdfd" hidden="1">{#N/A,#N/A,FALSE,"MO (2)"}</definedName>
    <definedName name="DFGDFG">#REF!</definedName>
    <definedName name="DGA">'[7]PRO-08'!#REF!</definedName>
    <definedName name="DGA_10">'[8]PRO-08'!#REF!</definedName>
    <definedName name="DGA_25">'[8]PRO-08'!#REF!</definedName>
    <definedName name="DGA_27">'[8]PRO-08'!#REF!</definedName>
    <definedName name="DGA_29">'[8]PRO-08'!#REF!</definedName>
    <definedName name="DGA_9">'[8]PRO-08'!#REF!</definedName>
    <definedName name="DGF" hidden="1">{#N/A,#N/A,FALSE,"MO (2)"}</definedName>
    <definedName name="DIGITAL">[0]!DIGITAL</definedName>
    <definedName name="DIGITAL_25">DIGITAL_25</definedName>
    <definedName name="Dissídio">#REF!</definedName>
    <definedName name="DIVE">#N/A</definedName>
    <definedName name="DJ">#REF!</definedName>
    <definedName name="DJ_25">#REF!</definedName>
    <definedName name="Dollars">#REF!</definedName>
    <definedName name="DPESSO">#REF!</definedName>
    <definedName name="DPESSO_25">#REF!</definedName>
    <definedName name="DRENAGEM" localSheetId="5">#REF!</definedName>
    <definedName name="DRENAGEM" localSheetId="10">#REF!</definedName>
    <definedName name="DRENAGEM" localSheetId="8">#REF!</definedName>
    <definedName name="DRENAGEM" localSheetId="6">#REF!</definedName>
    <definedName name="DRENAGEM">#REF!</definedName>
    <definedName name="Dsc">#N/A</definedName>
    <definedName name="DU">#REF!</definedName>
    <definedName name="ECJ">#REF!</definedName>
    <definedName name="ECJ_25">#REF!</definedName>
    <definedName name="edir">[16]TERRAPLENAGEM!#REF!</definedName>
    <definedName name="Edit">#REF!</definedName>
    <definedName name="eeeee" hidden="1">{#N/A,#N/A,FALSE,"MO (2)"}</definedName>
    <definedName name="EJ">#REF!</definedName>
    <definedName name="EJ_25">#REF!</definedName>
    <definedName name="EmpAux" hidden="1">""</definedName>
    <definedName name="Empr">#REF!</definedName>
    <definedName name="ENC">#REF!</definedName>
    <definedName name="eng." hidden="1">{#N/A,#N/A,FALSE,"MO (2)"}</definedName>
    <definedName name="ENGENHARIA" hidden="1">{#N/A,#N/A,FALSE,"MO (2)"}</definedName>
    <definedName name="EQ" hidden="1">#REF!</definedName>
    <definedName name="EQUI">#N/A</definedName>
    <definedName name="Equip">#REF!</definedName>
    <definedName name="EQUIPAMENTOS" localSheetId="5">#REF!</definedName>
    <definedName name="EQUIPAMENTOS" localSheetId="10">#REF!</definedName>
    <definedName name="EQUIPAMENTOS" localSheetId="8">#REF!</definedName>
    <definedName name="EQUIPAMENTOS" localSheetId="6">#REF!</definedName>
    <definedName name="EQUIPAMENTOS">#REF!</definedName>
    <definedName name="ereerer" hidden="1">{#N/A,#N/A,FALSE,"MO (2)"}</definedName>
    <definedName name="erf">[2]Consultoria!#REF!</definedName>
    <definedName name="EROSOES" hidden="1">{#N/A,#N/A,TRUE,"Serviços"}</definedName>
    <definedName name="ES">#REF!</definedName>
    <definedName name="EsmoH">#REF!</definedName>
    <definedName name="EsmoM">#REF!</definedName>
    <definedName name="EsmoMP">#REF!</definedName>
    <definedName name="EST">#REF!</definedName>
    <definedName name="Estabilidade">[17]Teor!$D$3:$D$7</definedName>
    <definedName name="EU" hidden="1">{#N/A,#N/A,FALSE,"MO (2)"}</definedName>
    <definedName name="EXA">'[7]PRO-08'!#REF!</definedName>
    <definedName name="EXA_10">'[8]PRO-08'!#REF!</definedName>
    <definedName name="EXA_25">'[8]PRO-08'!#REF!</definedName>
    <definedName name="EXA_27">'[8]PRO-08'!#REF!</definedName>
    <definedName name="EXA_29">'[8]PRO-08'!#REF!</definedName>
    <definedName name="EXA_9">'[8]PRO-08'!#REF!</definedName>
    <definedName name="Excel_BuiltIn__FilterDatabase_1">#REF!</definedName>
    <definedName name="Excel_BuiltIn__FilterDatabase_1_1" localSheetId="5">'[18]PLANILHA EDITAL'!#REF!</definedName>
    <definedName name="Excel_BuiltIn__FilterDatabase_1_1" localSheetId="10">'[18]PLANILHA EDITAL'!#REF!</definedName>
    <definedName name="Excel_BuiltIn__FilterDatabase_1_1">'[19]PLANILHA EDITAL'!#REF!</definedName>
    <definedName name="Excel_BuiltIn__FilterDatabase_1_2">#REF!</definedName>
    <definedName name="Excel_BuiltIn__FilterDatabase_25">#REF!</definedName>
    <definedName name="Excel_BuiltIn_Database" localSheetId="5">#REF!</definedName>
    <definedName name="Excel_BuiltIn_Database" localSheetId="6">#REF!</definedName>
    <definedName name="Excel_BuiltIn_Database">#REF!</definedName>
    <definedName name="Excel_BuiltIn_Database_25">#REF!</definedName>
    <definedName name="Excel_BuiltIn_Database_6">#REF!</definedName>
    <definedName name="Excel_BuiltIn_Print_Area_1_1_1">#REF!</definedName>
    <definedName name="Excel_BuiltIn_Print_Area_2">#REF!</definedName>
    <definedName name="Excel_BuiltIn_Print_Titles_10">('[20]Capa Caract. Seg.'!$A$1:$F$65536,'[20]Capa Caract. Seg.'!#REF!)</definedName>
    <definedName name="Excel_BuiltIn_Print_Titles_14">('[21]Capa Memória de Calc'!$A$1:$F$65536,'[21]Capa Memória de Calc'!#REF!)</definedName>
    <definedName name="Excel_BuiltIn_Print_Titles_2">#REF!</definedName>
    <definedName name="Excel_BuiltIn_Print_Titles_22">('[21]Capa Resumo'!$A$1:$F$65536,'[21]Capa Resumo'!#REF!)</definedName>
    <definedName name="Excel_BuiltIn_Print_Titles_3">('[21]Capa Apres'!$A$1:$F$65536,'[21]Capa Apres'!#REF!)</definedName>
    <definedName name="Excel_BuiltIn_Print_Titles_3_1" localSheetId="5">('[22]Composição de Custo'!$A:$F,'[22]Composição de Custo'!#REF!)</definedName>
    <definedName name="Excel_BuiltIn_Print_Titles_3_1" localSheetId="10">('[22]Composição de Custo'!$A:$F,'[22]Composição de Custo'!#REF!)</definedName>
    <definedName name="Excel_BuiltIn_Print_Titles_3_1">('[23]Composição de Custo'!$A:$F,'[23]Composição de Custo'!#REF!)</definedName>
    <definedName name="Excel_BuiltIn_Print_Titles_30">('[21]Capa Documentação'!$A$1:$F$65536,'[21]Capa Documentação'!#REF!)</definedName>
    <definedName name="Excel_BuiltIn_Print_Titles_31">('[21]Capa Anexo I'!$A$1:$F$65536,'[21]Capa Anexo I'!#REF!)</definedName>
    <definedName name="Excel_BuiltIn_Print_Titles_32">('[20]Capa Documentação'!$A$1:$F$65536,'[20]Capa Documentação'!#REF!)</definedName>
    <definedName name="Excel_BuiltIn_Print_Titles_33">('[21]Capa Anexo II'!$A$1:$F$65536,'[21]Capa Anexo II'!#REF!)</definedName>
    <definedName name="Excel_BuiltIn_Print_Titles_34">('[21]Capa Anexo III'!$A$1:$F$65536,'[21]Capa Anexo III'!#REF!)</definedName>
    <definedName name="Excel_BuiltIn_Print_Titles_35">('[21]Capa Anexo IV'!$A$1:$F$65536,'[21]Capa Anexo IV'!#REF!)</definedName>
    <definedName name="Excel_BuiltIn_Print_Titles_36">('[20]Capa Anexo III'!$A$1:$F$65536,'[20]Capa Anexo III'!#REF!)</definedName>
    <definedName name="Excel_BuiltIn_Print_Titles_37">('[20]Capa Anexo IV'!$A$1:$F$65536,'[20]Capa Anexo IV'!#REF!)</definedName>
    <definedName name="Excel_BuiltIn_Print_Titles_4">('[20]Capa Apres'!$A$1:$F$65536,'[20]Capa Apres'!#REF!)</definedName>
    <definedName name="Excel_BuiltIn_Print_Titles_5">('[21]Capa Mapa'!$A$1:$F$65536,'[21]Capa Mapa'!#REF!)</definedName>
    <definedName name="Excel_BuiltIn_Print_Titles_6">('[20]Capa Mapa'!$A$1:$F$65536,'[20]Capa Mapa'!#REF!)</definedName>
    <definedName name="Excel_BuiltIn_Print_Titles_7">('[21]Capa Premissas'!$A$1:$F$65536,'[21]Capa Premissas'!#REF!)</definedName>
    <definedName name="Excel_BuiltIn_Print_Titles_8">('[20]Capa Premissas'!$A$1:$F$65536,'[20]Capa Premissas'!#REF!)</definedName>
    <definedName name="Excel_BuiltIn_Print_Titles_9">('[21]Capa Caract. Seg.'!$A$1:$F$65536,'[21]Capa Caract. Seg.'!#REF!)</definedName>
    <definedName name="Ext">#REF!</definedName>
    <definedName name="Extenso">#N/A</definedName>
    <definedName name="Extenso_1">Extenso_1</definedName>
    <definedName name="Extenso_10">Extenso_10</definedName>
    <definedName name="Extenso_12">Extenso_12</definedName>
    <definedName name="Extenso_13">Extenso_13</definedName>
    <definedName name="Extenso_14">Extenso_14</definedName>
    <definedName name="Extenso_2">Extenso_2</definedName>
    <definedName name="Extenso_22">Extenso_22</definedName>
    <definedName name="Extenso_25">Extenso_25</definedName>
    <definedName name="Extenso_26">Extenso_26</definedName>
    <definedName name="Extenso_27">Extenso_27</definedName>
    <definedName name="Extenso_28">Extenso_28</definedName>
    <definedName name="Extenso_29">Extenso_29</definedName>
    <definedName name="Extenso_3">Extenso_3</definedName>
    <definedName name="Extenso_30">Extenso_30</definedName>
    <definedName name="Extenso_31">Extenso_31</definedName>
    <definedName name="Extenso_32">Extenso_32</definedName>
    <definedName name="Extenso_33">Extenso_33</definedName>
    <definedName name="Extenso_34">Extenso_34</definedName>
    <definedName name="Extenso_35">Extenso_35</definedName>
    <definedName name="Extenso_36">Extenso_36</definedName>
    <definedName name="Extenso_37">Extenso_37</definedName>
    <definedName name="Extenso_38">Extenso_38</definedName>
    <definedName name="Extenso_4">Extenso_4</definedName>
    <definedName name="Extenso_5">Extenso_5</definedName>
    <definedName name="Extenso_6">Extenso_6</definedName>
    <definedName name="Extenso_7">Extenso_7</definedName>
    <definedName name="Extenso_8">Extenso_8</definedName>
    <definedName name="Extenso_9">Extenso_9</definedName>
    <definedName name="ExtFaixa">#REF!</definedName>
    <definedName name="ExtFaixa2">'[3]P A T O 99 B'!#REF!</definedName>
    <definedName name="fator">#REF!</definedName>
    <definedName name="FATOR1">'[15]TPU-MARÇO_2002'!$L$2:$L$20</definedName>
    <definedName name="FATURAS2002" hidden="1">{#N/A,#N/A,TRUE,"Serviços"}</definedName>
    <definedName name="fc1a">'[7]PRO-08'!#REF!</definedName>
    <definedName name="fc1a_10">'[8]PRO-08'!#REF!</definedName>
    <definedName name="fc1a_25">'[8]PRO-08'!#REF!</definedName>
    <definedName name="fc1a_27">'[8]PRO-08'!#REF!</definedName>
    <definedName name="fc1a_29">'[8]PRO-08'!#REF!</definedName>
    <definedName name="fc1a_9">'[8]PRO-08'!#REF!</definedName>
    <definedName name="FC2A">'[7]PRO-08'!#REF!</definedName>
    <definedName name="FC2A_10">'[8]PRO-08'!#REF!</definedName>
    <definedName name="FC2A_25">'[8]PRO-08'!#REF!</definedName>
    <definedName name="FC2A_27">'[8]PRO-08'!#REF!</definedName>
    <definedName name="FC2A_29">'[8]PRO-08'!#REF!</definedName>
    <definedName name="FC2A_9">'[8]PRO-08'!#REF!</definedName>
    <definedName name="FC3A">'[7]PRO-08'!#REF!</definedName>
    <definedName name="FC3A_10">'[8]PRO-08'!#REF!</definedName>
    <definedName name="FC3A_25">'[8]PRO-08'!#REF!</definedName>
    <definedName name="FC3A_27">'[8]PRO-08'!#REF!</definedName>
    <definedName name="FC3A_29">'[8]PRO-08'!#REF!</definedName>
    <definedName name="FC3A_9">'[8]PRO-08'!#REF!</definedName>
    <definedName name="fdsafsa">[24]RESUMO_AUT1!#REF!</definedName>
    <definedName name="FEV00" localSheetId="5">[2]Consultoria!#REF!</definedName>
    <definedName name="FEV00" localSheetId="8">[2]Consultoria!#REF!</definedName>
    <definedName name="FEV00">[2]Consultoria!#REF!</definedName>
    <definedName name="FEV00_6">#REF!</definedName>
    <definedName name="fgff" hidden="1">{#N/A,#N/A,FALSE,"MO (2)"}</definedName>
    <definedName name="FGSGRJHHGH">[2]Consultoria!#REF!</definedName>
    <definedName name="figura1">"Figura 1"</definedName>
    <definedName name="FIM">#REF!</definedName>
    <definedName name="FLU">#REF!</definedName>
    <definedName name="Fluência">[17]Teor!$E$3:$E$7</definedName>
    <definedName name="FOLHA01" hidden="1">{#N/A,#N/A,TRUE,"Serviços"}</definedName>
    <definedName name="folha1" hidden="1">{#N/A,#N/A,TRUE,"Serviços"}</definedName>
    <definedName name="Gas">'[25]Adm Local '!$K$310</definedName>
    <definedName name="GEOVANI">#REF!</definedName>
    <definedName name="GEOVANI_25">#REF!</definedName>
    <definedName name="GEOVANI2">[26]PROJETO!#REF!</definedName>
    <definedName name="GEOVANI2_25">[27]PROJETO!#REF!</definedName>
    <definedName name="gfgfgfg" hidden="1">{#N/A,#N/A,FALSE,"MO (2)"}</definedName>
    <definedName name="GFSDG">[2]Consultoria!#REF!</definedName>
    <definedName name="ghghgh" hidden="1">{#N/A,#N/A,FALSE,"MO (2)"}</definedName>
    <definedName name="gtryfj" hidden="1">{#N/A,#N/A,TRUE,"Serviços"}</definedName>
    <definedName name="Guia">"Figura 1"</definedName>
    <definedName name="hhhhh" hidden="1">{#N/A,#N/A,FALSE,"MO (2)"}</definedName>
    <definedName name="hi">#REF!</definedName>
    <definedName name="hi_10">#REF!</definedName>
    <definedName name="hi_25">#REF!</definedName>
    <definedName name="hi_27">#REF!</definedName>
    <definedName name="hi_29">#REF!</definedName>
    <definedName name="hi_9">#REF!</definedName>
    <definedName name="hjhjhjhju" hidden="1">{#N/A,#N/A,FALSE,"MO (2)"}</definedName>
    <definedName name="HORAMÁQUINA" localSheetId="5">#REF!</definedName>
    <definedName name="HORAMÁQUINA" localSheetId="10">#REF!</definedName>
    <definedName name="HORAMÁQUINA" localSheetId="8">#REF!</definedName>
    <definedName name="HORAMÁQUINA" localSheetId="6">#REF!</definedName>
    <definedName name="HORAMÁQUINA">#REF!</definedName>
    <definedName name="HP">#REF!</definedName>
    <definedName name="HP.1">#REF!</definedName>
    <definedName name="i" hidden="1">{#N/A,#N/A,FALSE,"MO (2)"}</definedName>
    <definedName name="ILUM">#N/A</definedName>
    <definedName name="IM">#REF!</definedName>
    <definedName name="IM_25">#REF!</definedName>
    <definedName name="Imprimir_títulos_IM">#N/A</definedName>
    <definedName name="INICIO">#REF!</definedName>
    <definedName name="insumos" localSheetId="5">#REF!</definedName>
    <definedName name="insumos" localSheetId="10">#REF!</definedName>
    <definedName name="insumos" localSheetId="8">#REF!</definedName>
    <definedName name="insumos" localSheetId="6">#REF!</definedName>
    <definedName name="insumos">#REF!</definedName>
    <definedName name="INTE">#N/A</definedName>
    <definedName name="Itens" hidden="1">#REF!</definedName>
    <definedName name="j" hidden="1">{#N/A,#N/A,FALSE,"MO (2)"}</definedName>
    <definedName name="JAN00" localSheetId="5">[2]Consultoria!#REF!</definedName>
    <definedName name="JAN00" localSheetId="8">[2]Consultoria!#REF!</definedName>
    <definedName name="JAN00" localSheetId="6">[2]Consultoria!#REF!</definedName>
    <definedName name="JAN00">[2]Consultoria!#REF!</definedName>
    <definedName name="JAN00_6">#REF!</definedName>
    <definedName name="JAN000">[2]Consultoria!#REF!</definedName>
    <definedName name="JANEIRO2003" hidden="1">{#N/A,#N/A,TRUE,"Serviços"}</definedName>
    <definedName name="jazida">#REF!</definedName>
    <definedName name="jgfhd">[2]Consultoria!#REF!</definedName>
    <definedName name="jhjhjhjju" hidden="1">{#N/A,#N/A,FALSE,"MO (2)"}</definedName>
    <definedName name="jjjjj" hidden="1">{#N/A,#N/A,FALSE,"MO (2)"}</definedName>
    <definedName name="jo" hidden="1">{#N/A,#N/A,FALSE,"MO (2)"}</definedName>
    <definedName name="jun00" localSheetId="5">[2]Consultoria!#REF!</definedName>
    <definedName name="jun00" localSheetId="8">[2]Consultoria!#REF!</definedName>
    <definedName name="jun00">[2]Consultoria!#REF!</definedName>
    <definedName name="jun00_6">#REF!</definedName>
    <definedName name="kkkkkk" hidden="1">{#N/A,#N/A,FALSE,"MO (2)"}</definedName>
    <definedName name="klklklkl" hidden="1">{#N/A,#N/A,FALSE,"MO (2)"}</definedName>
    <definedName name="ko">[2]Consultoria!#REF!</definedName>
    <definedName name="la" hidden="1">{#N/A,#N/A,FALSE,"MO (2)"}</definedName>
    <definedName name="LILASDRENA">#REF!</definedName>
    <definedName name="LILASDRENA_25">#REF!</definedName>
    <definedName name="llllllll">[0]!llllllll</definedName>
    <definedName name="llllllll_2">llllllll_2</definedName>
    <definedName name="llllllll_25">llllllll_25</definedName>
    <definedName name="llllllll_26">llllllll_26</definedName>
    <definedName name="llllllll_27">llllllll_27</definedName>
    <definedName name="lml">#REF!</definedName>
    <definedName name="LNNN" hidden="1">#REF!</definedName>
    <definedName name="Local" hidden="1">""</definedName>
    <definedName name="ls" localSheetId="8">#REF!</definedName>
    <definedName name="ls" localSheetId="6">#REF!</definedName>
    <definedName name="ls">#REF!</definedName>
    <definedName name="lu" hidden="1">{#N/A,#N/A,FALSE,"MO (2)"}</definedName>
    <definedName name="mai00" localSheetId="5">[2]Consultoria!#REF!</definedName>
    <definedName name="mai00" localSheetId="8">[2]Consultoria!#REF!</definedName>
    <definedName name="mai00">[2]Consultoria!#REF!</definedName>
    <definedName name="mai00_6">#REF!</definedName>
    <definedName name="mão_de_obra" localSheetId="8">#REF!</definedName>
    <definedName name="mão_de_obra" localSheetId="6">#REF!</definedName>
    <definedName name="mão_de_obra">#REF!</definedName>
    <definedName name="MAQSERV">#REF!</definedName>
    <definedName name="MAQSERV048">#REF!</definedName>
    <definedName name="MAR00" localSheetId="5">[2]Consultoria!#REF!</definedName>
    <definedName name="MAR00" localSheetId="8">[2]Consultoria!#REF!</definedName>
    <definedName name="MAR00">[2]Consultoria!#REF!</definedName>
    <definedName name="MAR00_6">#REF!</definedName>
    <definedName name="Massa">[17]Teor!$F$3:$F$7</definedName>
    <definedName name="MATERIAIS" localSheetId="5">#REF!</definedName>
    <definedName name="MATERIAIS" localSheetId="10">#REF!</definedName>
    <definedName name="MATERIAIS" localSheetId="8">#REF!</definedName>
    <definedName name="MATERIAIS" localSheetId="6">#REF!</definedName>
    <definedName name="MATERIAIS">#REF!</definedName>
    <definedName name="Max" hidden="1">COUNTIF(#REF!,"&lt;&gt;0")+3</definedName>
    <definedName name="Medição">#REF!</definedName>
    <definedName name="Medição_25">#REF!</definedName>
    <definedName name="mem">[16]TERRAPLENAGEM!#REF!</definedName>
    <definedName name="MERDA">[0]!MERDA</definedName>
    <definedName name="MERDA_25">MERDA_25</definedName>
    <definedName name="MO" hidden="1">#REF!</definedName>
    <definedName name="Mob">#REF!</definedName>
    <definedName name="mod1.ext">[0]!mod1.ext</definedName>
    <definedName name="Modelo" hidden="1">#REF!</definedName>
    <definedName name="módulo1.Extenso">#N/A</definedName>
    <definedName name="módulo1.Extenso_1">módulo1.Extenso_1</definedName>
    <definedName name="módulo1.Extenso_10">módulo1.Extenso_10</definedName>
    <definedName name="módulo1.Extenso_12">módulo1.Extenso_12</definedName>
    <definedName name="módulo1.Extenso_13">módulo1.Extenso_13</definedName>
    <definedName name="módulo1.Extenso_14">módulo1.Extenso_14</definedName>
    <definedName name="módulo1.Extenso_2">módulo1.Extenso_2</definedName>
    <definedName name="módulo1.Extenso_22">módulo1.Extenso_22</definedName>
    <definedName name="módulo1.Extenso_25">módulo1.Extenso_25</definedName>
    <definedName name="módulo1.Extenso_26">módulo1.Extenso_26</definedName>
    <definedName name="módulo1.Extenso_27">módulo1.Extenso_27</definedName>
    <definedName name="módulo1.Extenso_28">módulo1.Extenso_28</definedName>
    <definedName name="módulo1.Extenso_29">módulo1.Extenso_29</definedName>
    <definedName name="módulo1.Extenso_3">módulo1.Extenso_3</definedName>
    <definedName name="módulo1.Extenso_30">módulo1.Extenso_30</definedName>
    <definedName name="módulo1.Extenso_31">módulo1.Extenso_31</definedName>
    <definedName name="módulo1.Extenso_32">módulo1.Extenso_32</definedName>
    <definedName name="módulo1.Extenso_33">módulo1.Extenso_33</definedName>
    <definedName name="módulo1.Extenso_34">módulo1.Extenso_34</definedName>
    <definedName name="módulo1.Extenso_35">módulo1.Extenso_35</definedName>
    <definedName name="módulo1.Extenso_36">módulo1.Extenso_36</definedName>
    <definedName name="módulo1.Extenso_37">módulo1.Extenso_37</definedName>
    <definedName name="módulo1.Extenso_38">módulo1.Extenso_38</definedName>
    <definedName name="módulo1.Extenso_4">módulo1.Extenso_4</definedName>
    <definedName name="módulo1.Extenso_5">módulo1.Extenso_5</definedName>
    <definedName name="módulo1.Extenso_6">módulo1.Extenso_6</definedName>
    <definedName name="módulo1.Extenso_7">módulo1.Extenso_7</definedName>
    <definedName name="módulo1.Extenso_8">módulo1.Extenso_8</definedName>
    <definedName name="módulo1.Extenso_9">módulo1.Extenso_9</definedName>
    <definedName name="MP" hidden="1">#REF!</definedName>
    <definedName name="MUNICIPIOS">[11]LOGO!$C$5:$C$52</definedName>
    <definedName name="NLEq" hidden="1">4</definedName>
    <definedName name="NLMo" hidden="1">6</definedName>
    <definedName name="NLMp" hidden="1">5</definedName>
    <definedName name="NLTr" hidden="1">3</definedName>
    <definedName name="NTEI">'[7]PRO-08'!#REF!</definedName>
    <definedName name="NTEI_10">'[8]PRO-08'!#REF!</definedName>
    <definedName name="NTEI_25">'[8]PRO-08'!#REF!</definedName>
    <definedName name="NTEI_27">'[8]PRO-08'!#REF!</definedName>
    <definedName name="NTEI_29">'[8]PRO-08'!#REF!</definedName>
    <definedName name="NTEI_9">'[8]PRO-08'!#REF!</definedName>
    <definedName name="O.A.E." localSheetId="5">#REF!</definedName>
    <definedName name="O.A.E." localSheetId="10">#REF!</definedName>
    <definedName name="O.A.E." localSheetId="8">#REF!</definedName>
    <definedName name="O.A.E." localSheetId="6">#REF!</definedName>
    <definedName name="O.A.E.">#REF!</definedName>
    <definedName name="O.COMPLEM." localSheetId="5">#REF!</definedName>
    <definedName name="O.COMPLEM." localSheetId="10">#REF!</definedName>
    <definedName name="O.COMPLEM." localSheetId="8">#REF!</definedName>
    <definedName name="O.COMPLEM." localSheetId="6">#REF!</definedName>
    <definedName name="O.COMPLEM.">#REF!</definedName>
    <definedName name="OAC" localSheetId="5">#REF!</definedName>
    <definedName name="OAC" localSheetId="10">#REF!</definedName>
    <definedName name="OAC" localSheetId="8">#REF!</definedName>
    <definedName name="OAC" localSheetId="6">#REF!</definedName>
    <definedName name="OAC">#REF!</definedName>
    <definedName name="OAE">#REF!</definedName>
    <definedName name="OAE_MAR94" localSheetId="5">#REF!</definedName>
    <definedName name="OAE_MAR94" localSheetId="8">#REF!</definedName>
    <definedName name="OAE_MAR94" localSheetId="6">#REF!</definedName>
    <definedName name="OAE_MAR94">#REF!</definedName>
    <definedName name="OAE_MAR94_6">#REF!</definedName>
    <definedName name="Obra" hidden="1">""</definedName>
    <definedName name="ok">[28]Dados!$B$1</definedName>
    <definedName name="okaaaaa" hidden="1">#REF!</definedName>
    <definedName name="OnOff" hidden="1">"ON"</definedName>
    <definedName name="OO" hidden="1">#REF!</definedName>
    <definedName name="OPA">'[7]PRO-08'!#REF!</definedName>
    <definedName name="OPA_10">'[8]PRO-08'!#REF!</definedName>
    <definedName name="OPA_25">'[8]PRO-08'!#REF!</definedName>
    <definedName name="OPA_27">'[8]PRO-08'!#REF!</definedName>
    <definedName name="OPA_29">'[8]PRO-08'!#REF!</definedName>
    <definedName name="OPA_9">'[8]PRO-08'!#REF!</definedName>
    <definedName name="orçamrest" hidden="1">{#N/A,#N/A,TRUE,"Serviços"}</definedName>
    <definedName name="Ordem" hidden="1">#REF!</definedName>
    <definedName name="Origem" hidden="1">#REF!</definedName>
    <definedName name="panenn">[16]TERRAPLENAGEM!#REF!</definedName>
    <definedName name="PARA">#N/A</definedName>
    <definedName name="PassaExtenso">[0]!PassaExtenso</definedName>
    <definedName name="PassaExtenso_10">#N/A</definedName>
    <definedName name="PassaExtenso_25">#N/A</definedName>
    <definedName name="PassaExtenso_27">#N/A</definedName>
    <definedName name="PassaExtenso_29">#N/A</definedName>
    <definedName name="PassaExtenso_9">#N/A</definedName>
    <definedName name="PAV">#REF!</definedName>
    <definedName name="PAV_25">[29]RESUMO_AUT1!#REF!</definedName>
    <definedName name="PAV_MAR94" localSheetId="5">#REF!</definedName>
    <definedName name="PAV_MAR94" localSheetId="8">#REF!</definedName>
    <definedName name="PAV_MAR94" localSheetId="6">#REF!</definedName>
    <definedName name="PAV_MAR94">#REF!</definedName>
    <definedName name="PAV_MAR94_6">#REF!</definedName>
    <definedName name="PAVIMENT." localSheetId="5">#REF!</definedName>
    <definedName name="PAVIMENT." localSheetId="10">#REF!</definedName>
    <definedName name="PAVIMENT." localSheetId="8">#REF!</definedName>
    <definedName name="PAVIMENT." localSheetId="6">#REF!</definedName>
    <definedName name="PAVIMENT.">#REF!</definedName>
    <definedName name="PAVIMENTA">#REF!</definedName>
    <definedName name="PAVIMENTONOVO">[30]QuQuant!#REF!</definedName>
    <definedName name="PAVIMENTONOVO_25">[30]QuQuant!#REF!</definedName>
    <definedName name="PEDREIRA">#REF!</definedName>
    <definedName name="PercResid.">#REF!</definedName>
    <definedName name="pesquisa">#REF!</definedName>
    <definedName name="pesquisa_25">#REF!</definedName>
    <definedName name="pesquisa1">'[4]Página 16'!$A$3:$G$7</definedName>
    <definedName name="PESSO">#REF!</definedName>
    <definedName name="PESSO_25">#REF!</definedName>
    <definedName name="PISTAPDLD">#REF!</definedName>
    <definedName name="PISTAPDLE">#REF!</definedName>
    <definedName name="PISTAPELD">#REF!</definedName>
    <definedName name="PISTAPELE">#REF!</definedName>
    <definedName name="PL">#REF!</definedName>
    <definedName name="PL_25">#REF!</definedName>
    <definedName name="PL1_25">#REF!</definedName>
    <definedName name="Plan1" hidden="1">#REF!</definedName>
    <definedName name="planilha" hidden="1">{#N/A,#N/A,TRUE,"Serviços"}</definedName>
    <definedName name="Ponte">[0]!Ponte</definedName>
    <definedName name="PONTEMADEIRA" localSheetId="5">#REF!</definedName>
    <definedName name="PONTEMADEIRA" localSheetId="10">#REF!</definedName>
    <definedName name="PONTEMADEIRA" localSheetId="8">#REF!</definedName>
    <definedName name="PONTEMADEIRA" localSheetId="6">#REF!</definedName>
    <definedName name="PONTEMADEIRA">#REF!</definedName>
    <definedName name="PONTESMADEIRA">#REF!</definedName>
    <definedName name="popopopo" hidden="1">{#N/A,#N/A,FALSE,"MO (2)"}</definedName>
    <definedName name="Popular" hidden="1">{#N/A,#N/A,FALSE,"Cronograma";#N/A,#N/A,FALSE,"Cronogr. 2"}</definedName>
    <definedName name="Posição" hidden="1">#REF!</definedName>
    <definedName name="potencia">#REF!</definedName>
    <definedName name="Prd" hidden="1">#N/A</definedName>
    <definedName name="PrdAux" hidden="1">#N/A</definedName>
    <definedName name="Preço_Improd.">#REF!</definedName>
    <definedName name="Preço_prod.">#REF!</definedName>
    <definedName name="preco1">#REF!</definedName>
    <definedName name="Print">[31]QuQuant!#REF!</definedName>
    <definedName name="Print_25">[31]QuQuant!#REF!</definedName>
    <definedName name="Print_Area_MI">#REF!</definedName>
    <definedName name="Print_Area_MI_25">#REF!</definedName>
    <definedName name="PROD_1" hidden="1">{#N/A,#N/A,TRUE,"Serviços"}</definedName>
    <definedName name="produção">#REF!</definedName>
    <definedName name="produçao1">#REF!</definedName>
    <definedName name="PSERVIÇOS">#REF!</definedName>
    <definedName name="PSERVIÇOS_25">#REF!</definedName>
    <definedName name="pte">[0]!pte</definedName>
    <definedName name="Pto">ROUND(#REF!*#REF!,2)</definedName>
    <definedName name="Pun">#N/A</definedName>
    <definedName name="Q" hidden="1">#REF!</definedName>
    <definedName name="q_25">'[3]P A T O 99 B'!#REF!</definedName>
    <definedName name="QD" hidden="1">#REF!</definedName>
    <definedName name="QQ_2">#N/A</definedName>
    <definedName name="qq_2_">[0]!qq_2_</definedName>
    <definedName name="QQ_2_1">QQ_2_1</definedName>
    <definedName name="QQ_2_10">QQ_2_10</definedName>
    <definedName name="QQ_2_12">QQ_2_12</definedName>
    <definedName name="QQ_2_13">QQ_2_13</definedName>
    <definedName name="QQ_2_14">QQ_2_14</definedName>
    <definedName name="QQ_2_2">QQ_2_2</definedName>
    <definedName name="QQ_2_22">QQ_2_22</definedName>
    <definedName name="QQ_2_25">QQ_2_25</definedName>
    <definedName name="QQ_2_26">QQ_2_26</definedName>
    <definedName name="QQ_2_27">QQ_2_27</definedName>
    <definedName name="QQ_2_28">QQ_2_28</definedName>
    <definedName name="QQ_2_29">QQ_2_29</definedName>
    <definedName name="QQ_2_3">QQ_2_3</definedName>
    <definedName name="QQ_2_30">QQ_2_30</definedName>
    <definedName name="QQ_2_31">QQ_2_31</definedName>
    <definedName name="QQ_2_32">QQ_2_32</definedName>
    <definedName name="QQ_2_33">QQ_2_33</definedName>
    <definedName name="QQ_2_34">QQ_2_34</definedName>
    <definedName name="QQ_2_35">QQ_2_35</definedName>
    <definedName name="QQ_2_36">QQ_2_36</definedName>
    <definedName name="QQ_2_37">QQ_2_37</definedName>
    <definedName name="QQ_2_38">QQ_2_38</definedName>
    <definedName name="QQ_2_4">QQ_2_4</definedName>
    <definedName name="QQ_2_5">QQ_2_5</definedName>
    <definedName name="QQ_2_6">QQ_2_6</definedName>
    <definedName name="QQ_2_7">QQ_2_7</definedName>
    <definedName name="QQ_2_8">QQ_2_8</definedName>
    <definedName name="QQ_2_9">QQ_2_9</definedName>
    <definedName name="qqqqq" hidden="1">{#N/A,#N/A,FALSE,"MO (2)"}</definedName>
    <definedName name="QTD" hidden="1">#REF!</definedName>
    <definedName name="QtEq" hidden="1">#REF!</definedName>
    <definedName name="QtMo" hidden="1">#REF!</definedName>
    <definedName name="QtMp" hidden="1">#REF!</definedName>
    <definedName name="QtTr" hidden="1">#REF!</definedName>
    <definedName name="Quant.">#REF!</definedName>
    <definedName name="Quant.1">#REF!</definedName>
    <definedName name="quantidade" localSheetId="5">#REF!</definedName>
    <definedName name="quantidade" localSheetId="10">#REF!</definedName>
    <definedName name="quantidade" localSheetId="8">#REF!</definedName>
    <definedName name="quantidade" localSheetId="6">#REF!</definedName>
    <definedName name="quantidade">#REF!</definedName>
    <definedName name="quilometros">#REF!</definedName>
    <definedName name="rach">[0]!rach</definedName>
    <definedName name="Rachão">[0]!Rachão</definedName>
    <definedName name="RBV">[32]Teor!$C$3:$C$7</definedName>
    <definedName name="RBV_25">[33]Teor!$C$3:$C$7</definedName>
    <definedName name="RBV_29">[34]Teor!$C$3:$C$7</definedName>
    <definedName name="RBV_31">[34]Teor!$C$3:$C$7</definedName>
    <definedName name="RBVV">'[14]Página 16'!$A$3:$A$7</definedName>
    <definedName name="Real">#REF!</definedName>
    <definedName name="rec">[0]!rec</definedName>
    <definedName name="recc">[0]!recc</definedName>
    <definedName name="Refeição">#REF!</definedName>
    <definedName name="RefParalis">#REF!</definedName>
    <definedName name="REG">#REF!</definedName>
    <definedName name="REG_25">#REF!</definedName>
    <definedName name="REGULA">#REF!</definedName>
    <definedName name="REGULA_10">#REF!</definedName>
    <definedName name="REGULA_25">#REF!</definedName>
    <definedName name="REGULA_27">#REF!</definedName>
    <definedName name="REGULA_29">#REF!</definedName>
    <definedName name="REGULA_9">#REF!</definedName>
    <definedName name="REL" hidden="1">{#N/A,#N/A,TRUE,"Serviços"}</definedName>
    <definedName name="Relat" hidden="1">#REF!</definedName>
    <definedName name="res">[0]!res</definedName>
    <definedName name="resu" hidden="1">{#N/A,#N/A,FALSE,"MO (2)"}</definedName>
    <definedName name="RESUMO">#N/A</definedName>
    <definedName name="RESUMO_1">RESUMO_1</definedName>
    <definedName name="RESUMO_10">RESUMO_10</definedName>
    <definedName name="RESUMO_12">RESUMO_12</definedName>
    <definedName name="RESUMO_13">RESUMO_13</definedName>
    <definedName name="RESUMO_14">RESUMO_14</definedName>
    <definedName name="RESUMO_2">RESUMO_2</definedName>
    <definedName name="RESUMO_22">RESUMO_22</definedName>
    <definedName name="RESUMO_25">RESUMO_25</definedName>
    <definedName name="RESUMO_26">RESUMO_26</definedName>
    <definedName name="RESUMO_27">RESUMO_27</definedName>
    <definedName name="RESUMO_28">RESUMO_28</definedName>
    <definedName name="RESUMO_29">RESUMO_29</definedName>
    <definedName name="RESUMO_3">RESUMO_3</definedName>
    <definedName name="RESUMO_30">RESUMO_30</definedName>
    <definedName name="RESUMO_31">RESUMO_31</definedName>
    <definedName name="RESUMO_32">RESUMO_32</definedName>
    <definedName name="RESUMO_33">RESUMO_33</definedName>
    <definedName name="RESUMO_34">RESUMO_34</definedName>
    <definedName name="RESUMO_35">RESUMO_35</definedName>
    <definedName name="RESUMO_36">RESUMO_36</definedName>
    <definedName name="RESUMO_37">RESUMO_37</definedName>
    <definedName name="RESUMO_38">RESUMO_38</definedName>
    <definedName name="RESUMO_4">RESUMO_4</definedName>
    <definedName name="RESUMO_5">RESUMO_5</definedName>
    <definedName name="RESUMO_6">RESUMO_6</definedName>
    <definedName name="RESUMO_7">RESUMO_7</definedName>
    <definedName name="RESUMO_8">RESUMO_8</definedName>
    <definedName name="RESUMO_9">RESUMO_9</definedName>
    <definedName name="resumoii" hidden="1">{#N/A,#N/A,FALSE,"MO (2)"}</definedName>
    <definedName name="resumou" hidden="1">{#N/A,#N/A,TRUE,"Plan1"}</definedName>
    <definedName name="REV.PRIMÁRIO" localSheetId="5">#REF!</definedName>
    <definedName name="REV.PRIMÁRIO" localSheetId="10">#REF!</definedName>
    <definedName name="REV.PRIMÁRIO" localSheetId="8">#REF!</definedName>
    <definedName name="REV.PRIMÁRIO" localSheetId="6">#REF!</definedName>
    <definedName name="REV.PRIMÁRIO">#REF!</definedName>
    <definedName name="REVESTIMPRIM">#REF!</definedName>
    <definedName name="rio" hidden="1">{#N/A,#N/A,FALSE,"Cronograma";#N/A,#N/A,FALSE,"Cronogr. 2"}</definedName>
    <definedName name="RIOMACHADO">#REF!</definedName>
    <definedName name="RIOMUQUI">#REF!</definedName>
    <definedName name="RIONOVE">#REF!</definedName>
    <definedName name="RIORIACHUELO">#REF!</definedName>
    <definedName name="RIOSÃOPEDRO">#REF!</definedName>
    <definedName name="RIOSOLEDADE">#REF!</definedName>
    <definedName name="RMA">'[7]PRO-08'!#REF!</definedName>
    <definedName name="RMA_10">'[8]PRO-08'!#REF!</definedName>
    <definedName name="RMA_25">'[8]PRO-08'!#REF!</definedName>
    <definedName name="RMA_27">'[8]PRO-08'!#REF!</definedName>
    <definedName name="RMA_29">'[8]PRO-08'!#REF!</definedName>
    <definedName name="RMA_9">'[8]PRO-08'!#REF!</definedName>
    <definedName name="Rod">#REF!</definedName>
    <definedName name="rr" hidden="1">{#N/A,#N/A,TRUE,"Serviços"}</definedName>
    <definedName name="RR1C" hidden="1">#REF!</definedName>
    <definedName name="rrff" hidden="1">{#N/A,#N/A,TRUE,"Serviços"}</definedName>
    <definedName name="RS">#REF!</definedName>
    <definedName name="RS_25">#REF!</definedName>
    <definedName name="RTY">[2]Consultoria!#REF!</definedName>
    <definedName name="s">[1]COMPOS1!#REF!</definedName>
    <definedName name="sabrinaaa">[2]Consultoria!#REF!</definedName>
    <definedName name="Sal">[35]Sal!$B$4:$G$80</definedName>
    <definedName name="salete" hidden="1">{#N/A,#N/A,FALSE,"MO (2)"}</definedName>
    <definedName name="salete.com" hidden="1">{#N/A,#N/A,FALSE,"MO (2)"}</definedName>
    <definedName name="SASA" hidden="1">{#N/A,#N/A,FALSE,"MO (2)"}</definedName>
    <definedName name="sasa.com" hidden="1">{#N/A,#N/A,FALSE,"MO (2)"}</definedName>
    <definedName name="sasaasa" hidden="1">{#N/A,#N/A,FALSE,"MO (2)"}</definedName>
    <definedName name="SASASA" hidden="1">{#N/A,#N/A,FALSE,"MO (2)"}</definedName>
    <definedName name="SB">#REF!</definedName>
    <definedName name="sbg">#REF!</definedName>
    <definedName name="sbg_25">#REF!</definedName>
    <definedName name="SBTC">#REF!</definedName>
    <definedName name="SBTC_25">#REF!</definedName>
    <definedName name="sdsdsds" hidden="1">{#N/A,#N/A,FALSE,"MO (2)"}</definedName>
    <definedName name="sdsdsdsx" hidden="1">{#N/A,#N/A,FALSE,"MO (2)"}</definedName>
    <definedName name="SE" hidden="1">#REF!</definedName>
    <definedName name="segmentos" localSheetId="5">#REF!</definedName>
    <definedName name="segmentos" localSheetId="10">#REF!</definedName>
    <definedName name="segmentos" localSheetId="8">#REF!</definedName>
    <definedName name="segmentos" localSheetId="6">#REF!</definedName>
    <definedName name="segmentos">#REF!</definedName>
    <definedName name="sencount" hidden="1">1</definedName>
    <definedName name="Serviço">#REF!</definedName>
    <definedName name="serviço1">#REF!</definedName>
    <definedName name="Serviços">[36]Serviços!$A$1:$I$65536</definedName>
    <definedName name="SETEMBRO" hidden="1">{#N/A,#N/A,TRUE,"Serviços"}</definedName>
    <definedName name="SINALIZAÇAO">#REF!</definedName>
    <definedName name="SINAPI_AC" hidden="1">#REF!</definedName>
    <definedName name="SomaMedAtual">SUM(IF(#REF!=#REF!,IF(#REF!=#REF!,#REF!)))</definedName>
    <definedName name="SRV" hidden="1">#REF!</definedName>
    <definedName name="SS" hidden="1">{#N/A,#N/A,FALSE,"MO (2)"}</definedName>
    <definedName name="SSS" hidden="1">{#N/A,#N/A,FALSE,"MO (2)"}</definedName>
    <definedName name="ssssss" hidden="1">{#N/A,#N/A,FALSE,"MO (2)"}</definedName>
    <definedName name="sssssssssssssssssssss" hidden="1">{#N/A,#N/A,TRUE,"Plan1"}</definedName>
    <definedName name="SUB_TRECHO">#REF!</definedName>
    <definedName name="Subt">#REF!</definedName>
    <definedName name="SUBTOTAL_07">[37]PLANILHA!#REF!</definedName>
    <definedName name="SUP_MAR94" localSheetId="5">#REF!</definedName>
    <definedName name="SUP_MAR94" localSheetId="8">#REF!</definedName>
    <definedName name="SUP_MAR94" localSheetId="6">#REF!</definedName>
    <definedName name="SUP_MAR94">#REF!</definedName>
    <definedName name="SUP_MAR94_6">#REF!</definedName>
    <definedName name="T">[0]!T</definedName>
    <definedName name="T_25">T_25</definedName>
    <definedName name="Tab_Serv.">#REF!</definedName>
    <definedName name="Tab_Serviços">#REF!</definedName>
    <definedName name="TABEL.OAE.COMPL." localSheetId="5">#REF!</definedName>
    <definedName name="TABEL.OAE.COMPL." localSheetId="10">#REF!</definedName>
    <definedName name="TABEL.OAE.COMPL." localSheetId="8">#REF!</definedName>
    <definedName name="TABEL.OAE.COMPL." localSheetId="6">#REF!</definedName>
    <definedName name="TABEL.OAE.COMPL.">#REF!</definedName>
    <definedName name="TABEL.PREÇOS" localSheetId="5">#REF!</definedName>
    <definedName name="TABEL.PREÇOS" localSheetId="10">#REF!</definedName>
    <definedName name="TABEL.PREÇOS" localSheetId="8">#REF!</definedName>
    <definedName name="TABEL.PREÇOS" localSheetId="6">#REF!</definedName>
    <definedName name="TABEL.PREÇOS">#REF!</definedName>
    <definedName name="TABELANOVA" localSheetId="5">#REF!</definedName>
    <definedName name="TABELANOVA" localSheetId="10">#REF!</definedName>
    <definedName name="TABELANOVA" localSheetId="8">#REF!</definedName>
    <definedName name="TABELANOVA" localSheetId="6">#REF!</definedName>
    <definedName name="TABELANOVA">#REF!</definedName>
    <definedName name="Tachas" hidden="1">{#N/A,#N/A,TRUE,"Plan1"}</definedName>
    <definedName name="TaxaJuros">#REF!</definedName>
    <definedName name="Teor">[32]Teor!$A$3:$A$7</definedName>
    <definedName name="Teor_25">[33]Teor!$A$3:$A$7</definedName>
    <definedName name="Teor_29">[34]Teor!$A$3:$A$7</definedName>
    <definedName name="Teor_31">[34]Teor!$A$3:$A$7</definedName>
    <definedName name="Teor1">'[4]Página 16'!$A$3:$A$7</definedName>
    <definedName name="Teoriar">[38]Teor!$A$3:$A$7</definedName>
    <definedName name="TER_MAR94" localSheetId="5">#REF!</definedName>
    <definedName name="TER_MAR94" localSheetId="8">#REF!</definedName>
    <definedName name="TER_MAR94" localSheetId="6">#REF!</definedName>
    <definedName name="TER_MAR94">#REF!</definedName>
    <definedName name="TER_MAR94_6">#REF!</definedName>
    <definedName name="TERFAIXALD">#REF!</definedName>
    <definedName name="TERFAIXALE">#REF!</definedName>
    <definedName name="TERRAPL." localSheetId="5">#REF!</definedName>
    <definedName name="TERRAPL." localSheetId="10">#REF!</definedName>
    <definedName name="TERRAPL." localSheetId="8">#REF!</definedName>
    <definedName name="TERRAPL." localSheetId="6">#REF!</definedName>
    <definedName name="TERRAPL.">#REF!</definedName>
    <definedName name="TERRAPLEN">#REF!</definedName>
    <definedName name="_xlnm.Print_Titles" localSheetId="4">COMPOSIÇÃO!$1:$8</definedName>
    <definedName name="_xlnm.Print_Titles" localSheetId="6">PARETO!$1:$17</definedName>
    <definedName name="_xlnm.Print_Titles" localSheetId="1">PLANILHA!$1:$17</definedName>
    <definedName name="TOT" hidden="1">#REF!</definedName>
    <definedName name="TOTAL">#REF!</definedName>
    <definedName name="TOTALSAIBRO">#REF!</definedName>
    <definedName name="TPM">#REF!</definedName>
    <definedName name="TPM_25">#REF!</definedName>
    <definedName name="TrabAnual">#REF!</definedName>
    <definedName name="TRAF">#REF!</definedName>
    <definedName name="TRAF_25">[29]RESUMO_AUT1!#REF!</definedName>
    <definedName name="transporte">#REF!</definedName>
    <definedName name="TRANSPORTES" localSheetId="5">#REF!</definedName>
    <definedName name="TRANSPORTES" localSheetId="10">#REF!</definedName>
    <definedName name="TRANSPORTES" localSheetId="8">#REF!</definedName>
    <definedName name="TRANSPORTES" localSheetId="6">#REF!</definedName>
    <definedName name="TRANSPORTES">#REF!</definedName>
    <definedName name="Trec">#REF!</definedName>
    <definedName name="tt">[0]!tt</definedName>
    <definedName name="tt_25">tt_25</definedName>
    <definedName name="tt1_25">tt1_25</definedName>
    <definedName name="TYUIO" hidden="1">{#N/A,#N/A,TRUE,"Serviços"}</definedName>
    <definedName name="un" hidden="1">#N/A</definedName>
    <definedName name="Und">#N/A</definedName>
    <definedName name="unid.2">#REF!</definedName>
    <definedName name="unidade" localSheetId="5">#REF!</definedName>
    <definedName name="unidade" localSheetId="10">#REF!</definedName>
    <definedName name="unidade" localSheetId="8">#REF!</definedName>
    <definedName name="unidade" localSheetId="6">#REF!</definedName>
    <definedName name="unidade">#REF!</definedName>
    <definedName name="Unidade1">#REF!</definedName>
    <definedName name="UnidAux" hidden="1">#N/A</definedName>
    <definedName name="unitário" localSheetId="5">#REF!</definedName>
    <definedName name="unitário" localSheetId="10">#REF!</definedName>
    <definedName name="unitário" localSheetId="8">#REF!</definedName>
    <definedName name="unitário" localSheetId="6">#REF!</definedName>
    <definedName name="unitário">#REF!</definedName>
    <definedName name="URV_MAR94" localSheetId="5">#REF!</definedName>
    <definedName name="URV_MAR94" localSheetId="8">#REF!</definedName>
    <definedName name="URV_MAR94" localSheetId="6">#REF!</definedName>
    <definedName name="URV_MAR94">#REF!</definedName>
    <definedName name="URV_MAR94_6">#REF!</definedName>
    <definedName name="USINA">#REF!</definedName>
    <definedName name="VALOR.TOTAL" localSheetId="5">#REF!</definedName>
    <definedName name="VALOR.TOTAL" localSheetId="10">#REF!</definedName>
    <definedName name="VALOR.TOTAL" localSheetId="8">#REF!</definedName>
    <definedName name="VALOR.TOTAL" localSheetId="6">#REF!</definedName>
    <definedName name="VALOR.TOTAL">#REF!</definedName>
    <definedName name="VALOR_TOTAL" localSheetId="8">#REF!</definedName>
    <definedName name="VALOR_TOTAL" localSheetId="6">#REF!</definedName>
    <definedName name="VALOR_TOTAL">#REF!</definedName>
    <definedName name="VAM">[17]Teor!$G$3:$G$7</definedName>
    <definedName name="VAMM">#REF!</definedName>
    <definedName name="Vazio1">'[4]Página 16'!$B$3:$B$7</definedName>
    <definedName name="VAZIO2">'[14]Página 16'!$B$3:$B$7</definedName>
    <definedName name="Vazios">[32]Teor!$B$3:$B$7</definedName>
    <definedName name="Vazios_25">[33]Teor!$B$3:$B$7</definedName>
    <definedName name="Vazios_29">[34]Teor!$B$3:$B$7</definedName>
    <definedName name="Vazios_31">[34]Teor!$B$3:$B$7</definedName>
    <definedName name="Veic">'[25]Adm Local '!$K$311</definedName>
    <definedName name="verde">#REF!</definedName>
    <definedName name="verde_25">#REF!</definedName>
    <definedName name="verdepav">#REF!</definedName>
    <definedName name="verdepav_25">#REF!</definedName>
    <definedName name="VidaAnos">#REF!</definedName>
    <definedName name="Vidahoras">#REF!</definedName>
    <definedName name="vm" hidden="1">{#N/A,#N/A,FALSE,"MO (2)"}</definedName>
    <definedName name="vvv" hidden="1">{#N/A,#N/A,FALSE,"MO (2)"}</definedName>
    <definedName name="wew">[0]!wew</definedName>
    <definedName name="wewewew" hidden="1">{#N/A,#N/A,FALSE,"MO (2)"}</definedName>
    <definedName name="WEWRWR">#N/A</definedName>
    <definedName name="WEWRWR_1">WEWRWR_1</definedName>
    <definedName name="WEWRWR_10">WEWRWR_10</definedName>
    <definedName name="WEWRWR_12">WEWRWR_12</definedName>
    <definedName name="WEWRWR_13">WEWRWR_13</definedName>
    <definedName name="WEWRWR_14">WEWRWR_14</definedName>
    <definedName name="WEWRWR_2">WEWRWR_2</definedName>
    <definedName name="WEWRWR_22">WEWRWR_22</definedName>
    <definedName name="WEWRWR_25">WEWRWR_25</definedName>
    <definedName name="WEWRWR_26">WEWRWR_26</definedName>
    <definedName name="WEWRWR_27">WEWRWR_27</definedName>
    <definedName name="WEWRWR_28">WEWRWR_28</definedName>
    <definedName name="WEWRWR_29">WEWRWR_29</definedName>
    <definedName name="WEWRWR_3">WEWRWR_3</definedName>
    <definedName name="WEWRWR_30">WEWRWR_30</definedName>
    <definedName name="WEWRWR_31">WEWRWR_31</definedName>
    <definedName name="WEWRWR_32">WEWRWR_32</definedName>
    <definedName name="WEWRWR_33">WEWRWR_33</definedName>
    <definedName name="WEWRWR_34">WEWRWR_34</definedName>
    <definedName name="WEWRWR_35">WEWRWR_35</definedName>
    <definedName name="WEWRWR_36">WEWRWR_36</definedName>
    <definedName name="WEWRWR_37">WEWRWR_37</definedName>
    <definedName name="WEWRWR_38">WEWRWR_38</definedName>
    <definedName name="WEWRWR_4">WEWRWR_4</definedName>
    <definedName name="WEWRWR_5">WEWRWR_5</definedName>
    <definedName name="WEWRWR_6">WEWRWR_6</definedName>
    <definedName name="WEWRWR_7">WEWRWR_7</definedName>
    <definedName name="WEWRWR_8">WEWRWR_8</definedName>
    <definedName name="WEWRWR_9">WEWRWR_9</definedName>
    <definedName name="wrn.Cronograma." hidden="1">{#N/A,#N/A,FALSE,"Cronograma";#N/A,#N/A,FALSE,"Cronogr. 2"}</definedName>
    <definedName name="wrn.GERAL." hidden="1">{#N/A,#N/A,FALSE,"ET-CAPA";#N/A,#N/A,FALSE,"ET-PAG1";#N/A,#N/A,FALSE,"ET-PAG2";#N/A,#N/A,FALSE,"ET-PAG3";#N/A,#N/A,FALSE,"ET-PAG4";#N/A,#N/A,FALSE,"ET-PAG5"}</definedName>
    <definedName name="wrn.mo2." hidden="1">{#N/A,#N/A,FALSE,"MO (2)"}</definedName>
    <definedName name="wrn.PENDENCIAS." hidden="1">{#N/A,#N/A,FALSE,"GERAL";#N/A,#N/A,FALSE,"012-96";#N/A,#N/A,FALSE,"018-96";#N/A,#N/A,FALSE,"027-96";#N/A,#N/A,FALSE,"059-96";#N/A,#N/A,FALSE,"076-96";#N/A,#N/A,FALSE,"019-97";#N/A,#N/A,FALSE,"021-97";#N/A,#N/A,FALSE,"022-97";#N/A,#N/A,FALSE,"028-97"}</definedName>
    <definedName name="wrn.relext." hidden="1">{#N/A,#N/A,TRUE,"Plan1"}</definedName>
    <definedName name="wrn.Tipo." hidden="1">{#N/A,#N/A,TRUE,"Serviços"}</definedName>
    <definedName name="wwwww" hidden="1">{#N/A,#N/A,FALSE,"MO (2)"}</definedName>
    <definedName name="wwwwww" hidden="1">{#N/A,#N/A,FALSE,"MO (2)"}</definedName>
    <definedName name="WWWWWWWWWWWWWWWWWWWWWWWWWWWWWW">#REF!</definedName>
    <definedName name="x">[39]Equipamentos!#REF!</definedName>
    <definedName name="x_10">[39]Equipamentos!#REF!</definedName>
    <definedName name="x_25">[33]Equipamentos!#REF!</definedName>
    <definedName name="x_27">[39]Equipamentos!#REF!</definedName>
    <definedName name="x_29">[34]Equipamentos!#REF!</definedName>
    <definedName name="x_31">[34]Equipamentos!#REF!</definedName>
    <definedName name="x_9">[39]Equipamentos!#REF!</definedName>
    <definedName name="xx">[0]!xx</definedName>
    <definedName name="XXX">#N/A</definedName>
    <definedName name="XXX_1">XXX_1</definedName>
    <definedName name="XXX_10">XXX_10</definedName>
    <definedName name="XXX_12">XXX_12</definedName>
    <definedName name="XXX_13">XXX_13</definedName>
    <definedName name="XXX_14">XXX_14</definedName>
    <definedName name="XXX_2">XXX_2</definedName>
    <definedName name="XXX_22">XXX_22</definedName>
    <definedName name="XXX_25">XXX_25</definedName>
    <definedName name="XXX_26">XXX_26</definedName>
    <definedName name="XXX_27">XXX_27</definedName>
    <definedName name="XXX_28">XXX_28</definedName>
    <definedName name="XXX_29">XXX_29</definedName>
    <definedName name="XXX_3">XXX_3</definedName>
    <definedName name="XXX_30">XXX_30</definedName>
    <definedName name="XXX_31">XXX_31</definedName>
    <definedName name="XXX_32">XXX_32</definedName>
    <definedName name="XXX_33">XXX_33</definedName>
    <definedName name="XXX_34">XXX_34</definedName>
    <definedName name="XXX_35">XXX_35</definedName>
    <definedName name="XXX_36">XXX_36</definedName>
    <definedName name="XXX_37">XXX_37</definedName>
    <definedName name="XXX_38">XXX_38</definedName>
    <definedName name="XXX_4">XXX_4</definedName>
    <definedName name="XXX_5">XXX_5</definedName>
    <definedName name="XXX_6">XXX_6</definedName>
    <definedName name="XXX_7">XXX_7</definedName>
    <definedName name="XXX_8">XXX_8</definedName>
    <definedName name="XXX_9">XXX_9</definedName>
    <definedName name="xxxxx" hidden="1">{#N/A,#N/A,FALSE,"MO (2)"}</definedName>
    <definedName name="z" hidden="1">{#N/A,#N/A,FALSE,"MO (2)"}</definedName>
    <definedName name="zaza" hidden="1">{#N/A,#N/A,FALSE,"MO (2)"}</definedName>
  </definedNames>
  <calcPr calcId="191029"/>
</workbook>
</file>

<file path=xl/calcChain.xml><?xml version="1.0" encoding="utf-8"?>
<calcChain xmlns="http://schemas.openxmlformats.org/spreadsheetml/2006/main">
  <c r="B23" i="1" l="1"/>
  <c r="J20" i="28"/>
  <c r="J21" i="28"/>
  <c r="J22" i="28" s="1"/>
  <c r="J23" i="28" s="1"/>
  <c r="J24" i="28" s="1"/>
  <c r="J25" i="28" s="1"/>
  <c r="J26" i="28" s="1"/>
  <c r="J27" i="28" s="1"/>
  <c r="J28" i="28" s="1"/>
  <c r="J29" i="28" s="1"/>
  <c r="J30" i="28" s="1"/>
  <c r="J31" i="28" s="1"/>
  <c r="J19" i="28"/>
  <c r="J18" i="28"/>
  <c r="F20" i="2" l="1"/>
  <c r="I21" i="2" s="1"/>
  <c r="C21" i="2"/>
  <c r="J21" i="2"/>
  <c r="B20" i="2"/>
  <c r="A26" i="2"/>
  <c r="A24" i="2"/>
  <c r="A20" i="2"/>
  <c r="A76" i="27"/>
  <c r="A62" i="27"/>
  <c r="A19" i="27"/>
  <c r="I49" i="1"/>
  <c r="E23" i="1"/>
  <c r="H23" i="1"/>
  <c r="I22" i="1" s="1"/>
  <c r="G23" i="1"/>
  <c r="F23" i="1"/>
  <c r="G54" i="3"/>
  <c r="G55" i="3"/>
  <c r="G56" i="3"/>
  <c r="G53" i="3"/>
  <c r="C38" i="3" l="1"/>
  <c r="G63" i="3"/>
  <c r="G65" i="3" s="1"/>
  <c r="G57" i="3"/>
  <c r="G52" i="3"/>
  <c r="G45" i="3"/>
  <c r="G44" i="3"/>
  <c r="G43" i="3"/>
  <c r="I42" i="3"/>
  <c r="G42" i="3"/>
  <c r="G38" i="3"/>
  <c r="A38" i="3"/>
  <c r="G58" i="3" l="1"/>
  <c r="G46" i="3"/>
  <c r="G47" i="3" s="1"/>
  <c r="G48" i="3" s="1"/>
  <c r="G67" i="3" s="1"/>
  <c r="F29" i="2"/>
  <c r="A13" i="28"/>
  <c r="A12" i="28"/>
  <c r="A11" i="28"/>
  <c r="I32" i="28"/>
  <c r="L18" i="28" l="1"/>
  <c r="K19" i="28"/>
  <c r="K23" i="28"/>
  <c r="K27" i="28"/>
  <c r="K31" i="28"/>
  <c r="K20" i="28"/>
  <c r="K24" i="28"/>
  <c r="K28" i="28"/>
  <c r="K21" i="28"/>
  <c r="K25" i="28"/>
  <c r="K29" i="28"/>
  <c r="K22" i="28"/>
  <c r="K26" i="28"/>
  <c r="K30" i="28"/>
  <c r="K18" i="28"/>
  <c r="K32" i="28" l="1"/>
  <c r="E40" i="1"/>
  <c r="E39" i="1"/>
  <c r="B66" i="27"/>
  <c r="A66" i="27"/>
  <c r="B39" i="1"/>
  <c r="G98" i="3"/>
  <c r="A98" i="3"/>
  <c r="G117" i="3"/>
  <c r="G118" i="3" s="1"/>
  <c r="G111" i="3"/>
  <c r="G110" i="3"/>
  <c r="G103" i="3"/>
  <c r="G102" i="3"/>
  <c r="G112" i="3" l="1"/>
  <c r="G104" i="3"/>
  <c r="G105" i="3" s="1"/>
  <c r="G106" i="3" s="1"/>
  <c r="G120" i="3" s="1"/>
  <c r="F39" i="1" s="1"/>
  <c r="B44" i="1"/>
  <c r="G124" i="3"/>
  <c r="C124" i="3"/>
  <c r="A124" i="3"/>
  <c r="G143" i="3"/>
  <c r="G144" i="3" s="1"/>
  <c r="G137" i="3"/>
  <c r="G136" i="3"/>
  <c r="G129" i="3"/>
  <c r="G128" i="3"/>
  <c r="B36" i="1"/>
  <c r="G70" i="3"/>
  <c r="C70" i="3"/>
  <c r="A70" i="3"/>
  <c r="G91" i="3"/>
  <c r="G93" i="3" s="1"/>
  <c r="G85" i="3"/>
  <c r="G84" i="3"/>
  <c r="G77" i="3"/>
  <c r="G76" i="3"/>
  <c r="G75" i="3"/>
  <c r="I74" i="3"/>
  <c r="G74" i="3"/>
  <c r="B20" i="1"/>
  <c r="A10" i="3"/>
  <c r="G138" i="3" l="1"/>
  <c r="G130" i="3"/>
  <c r="G131" i="3" s="1"/>
  <c r="G132" i="3" s="1"/>
  <c r="G146" i="3" s="1"/>
  <c r="G86" i="3"/>
  <c r="G78" i="3"/>
  <c r="G79" i="3" s="1"/>
  <c r="G80" i="3" s="1"/>
  <c r="G95" i="3" l="1"/>
  <c r="F36" i="1" s="1"/>
  <c r="B50" i="27"/>
  <c r="H50" i="27" s="1"/>
  <c r="E35" i="1" s="1"/>
  <c r="B56" i="27"/>
  <c r="H56" i="27" s="1"/>
  <c r="E34" i="1" l="1"/>
  <c r="E44" i="1"/>
  <c r="E43" i="1"/>
  <c r="E36" i="1"/>
  <c r="E33" i="1"/>
  <c r="E32" i="1"/>
  <c r="E30" i="1"/>
  <c r="E29" i="1"/>
  <c r="E27" i="1"/>
  <c r="B84" i="27"/>
  <c r="A84" i="27"/>
  <c r="B80" i="27"/>
  <c r="A80" i="27"/>
  <c r="B78" i="27"/>
  <c r="A78" i="27"/>
  <c r="B76" i="27"/>
  <c r="B71" i="27"/>
  <c r="A71" i="27"/>
  <c r="B64" i="27"/>
  <c r="A64" i="27"/>
  <c r="B62" i="27"/>
  <c r="B58" i="27"/>
  <c r="A58" i="27"/>
  <c r="B53" i="27"/>
  <c r="A53" i="27"/>
  <c r="B47" i="27"/>
  <c r="A47" i="27"/>
  <c r="B43" i="27"/>
  <c r="A43" i="27"/>
  <c r="B39" i="27"/>
  <c r="A39" i="27"/>
  <c r="B37" i="27"/>
  <c r="A37" i="27"/>
  <c r="B33" i="27"/>
  <c r="A33" i="27"/>
  <c r="B29" i="27"/>
  <c r="A29" i="27"/>
  <c r="B27" i="27"/>
  <c r="A27" i="27"/>
  <c r="B23" i="27"/>
  <c r="A23" i="27"/>
  <c r="B21" i="27"/>
  <c r="A21" i="27"/>
  <c r="B19" i="27"/>
  <c r="G16" i="3" l="1"/>
  <c r="B24" i="2" l="1"/>
  <c r="M19" i="26" l="1"/>
  <c r="F18" i="26"/>
  <c r="M18" i="26" s="1"/>
  <c r="C135" i="25"/>
  <c r="C136" i="25" s="1"/>
  <c r="B133" i="25"/>
  <c r="A133" i="25"/>
  <c r="C63" i="25"/>
  <c r="B59" i="25"/>
  <c r="A59" i="25"/>
  <c r="C57" i="25"/>
  <c r="B53" i="25"/>
  <c r="A53" i="25"/>
  <c r="C51" i="25"/>
  <c r="B48" i="25"/>
  <c r="A48" i="25"/>
  <c r="C20" i="25"/>
  <c r="C22" i="25" s="1"/>
  <c r="B73" i="25"/>
  <c r="A73" i="25"/>
  <c r="C77" i="25"/>
  <c r="C36" i="25"/>
  <c r="C35" i="25"/>
  <c r="C37" i="25" s="1"/>
  <c r="C30" i="25"/>
  <c r="C29" i="25"/>
  <c r="C28" i="25"/>
  <c r="B33" i="25"/>
  <c r="A33" i="25"/>
  <c r="B26" i="25"/>
  <c r="A26" i="25"/>
  <c r="C31" i="25" l="1"/>
  <c r="B123" i="25"/>
  <c r="A12" i="26"/>
  <c r="A11" i="26"/>
  <c r="A10" i="26"/>
  <c r="A9" i="26"/>
  <c r="C89" i="25" l="1"/>
  <c r="C83" i="25"/>
  <c r="C111" i="25"/>
  <c r="C105" i="25"/>
  <c r="B85" i="25"/>
  <c r="A85" i="25"/>
  <c r="C142" i="25"/>
  <c r="C143" i="25" s="1"/>
  <c r="B140" i="25"/>
  <c r="A140" i="25"/>
  <c r="A138" i="25"/>
  <c r="B138" i="25"/>
  <c r="B128" i="25"/>
  <c r="A128" i="25"/>
  <c r="A123" i="25"/>
  <c r="B121" i="25"/>
  <c r="A121" i="25"/>
  <c r="B119" i="25"/>
  <c r="A119" i="25"/>
  <c r="B113" i="25"/>
  <c r="A113" i="25"/>
  <c r="B107" i="25"/>
  <c r="A107" i="25"/>
  <c r="B101" i="25"/>
  <c r="A101" i="25"/>
  <c r="B99" i="25"/>
  <c r="A99" i="25"/>
  <c r="B93" i="25"/>
  <c r="A93" i="25"/>
  <c r="B91" i="25"/>
  <c r="A91" i="25"/>
  <c r="G15" i="3"/>
  <c r="B79" i="25"/>
  <c r="A79" i="25"/>
  <c r="C71" i="25"/>
  <c r="B67" i="25"/>
  <c r="A67" i="25"/>
  <c r="B65" i="25"/>
  <c r="A65" i="25"/>
  <c r="B41" i="25"/>
  <c r="A41" i="25"/>
  <c r="B39" i="25"/>
  <c r="A39" i="25"/>
  <c r="B24" i="25"/>
  <c r="A24" i="25"/>
  <c r="B18" i="25"/>
  <c r="A18" i="25"/>
  <c r="B16" i="25"/>
  <c r="A16" i="25"/>
  <c r="B14" i="25"/>
  <c r="A14" i="25"/>
  <c r="A11" i="25"/>
  <c r="A10" i="25"/>
  <c r="A9" i="25"/>
  <c r="A8" i="25"/>
  <c r="C117" i="25"/>
  <c r="C97" i="25"/>
  <c r="C46" i="25"/>
  <c r="C125" i="25"/>
  <c r="C126" i="25" l="1"/>
  <c r="C130" i="25"/>
  <c r="C131" i="25" s="1"/>
  <c r="E31" i="23" l="1"/>
  <c r="F31" i="23" s="1"/>
  <c r="D26" i="23"/>
  <c r="I27" i="23"/>
  <c r="D51" i="15" l="1"/>
  <c r="C51" i="15"/>
  <c r="B26" i="2" l="1"/>
  <c r="B22" i="2"/>
  <c r="A22" i="2"/>
  <c r="B18" i="2"/>
  <c r="A18" i="2"/>
  <c r="G29" i="2"/>
  <c r="A6" i="15" l="1"/>
  <c r="A12" i="22"/>
  <c r="A11" i="22"/>
  <c r="A10" i="22"/>
  <c r="A9" i="22"/>
  <c r="A9" i="24"/>
  <c r="A8" i="24"/>
  <c r="A7" i="24"/>
  <c r="A6" i="24"/>
  <c r="A9" i="23"/>
  <c r="A8" i="23"/>
  <c r="A7" i="23"/>
  <c r="A6" i="23"/>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G47" i="24"/>
  <c r="G46" i="24"/>
  <c r="G45" i="24"/>
  <c r="G44" i="24"/>
  <c r="G43" i="24"/>
  <c r="G42" i="24"/>
  <c r="G41" i="24"/>
  <c r="G40" i="24"/>
  <c r="G39" i="24"/>
  <c r="G38" i="24"/>
  <c r="G37" i="24"/>
  <c r="G36" i="24"/>
  <c r="G35" i="24"/>
  <c r="G34" i="24"/>
  <c r="G33" i="24"/>
  <c r="G32" i="24"/>
  <c r="G31" i="24"/>
  <c r="G30" i="24"/>
  <c r="G29" i="24"/>
  <c r="G28" i="24"/>
  <c r="G27" i="24"/>
  <c r="G26" i="24"/>
  <c r="G25" i="24"/>
  <c r="G24" i="24"/>
  <c r="G23" i="24"/>
  <c r="G22" i="24"/>
  <c r="G21" i="24"/>
  <c r="G20" i="24"/>
  <c r="G19" i="24"/>
  <c r="G18" i="24"/>
  <c r="G17" i="24"/>
  <c r="G16" i="24"/>
  <c r="A16" i="24"/>
  <c r="A17" i="24" s="1"/>
  <c r="A18" i="24" s="1"/>
  <c r="A19" i="24" s="1"/>
  <c r="A20" i="24" s="1"/>
  <c r="A21" i="24" s="1"/>
  <c r="A22" i="24" s="1"/>
  <c r="A23" i="24" s="1"/>
  <c r="A24" i="24" s="1"/>
  <c r="A25" i="24" s="1"/>
  <c r="A26" i="24" s="1"/>
  <c r="A27" i="24" s="1"/>
  <c r="A28" i="24" s="1"/>
  <c r="A29" i="24" s="1"/>
  <c r="A30" i="24" s="1"/>
  <c r="A31" i="24" s="1"/>
  <c r="A32" i="24" s="1"/>
  <c r="A33" i="24" s="1"/>
  <c r="A34" i="24" s="1"/>
  <c r="A35" i="24" s="1"/>
  <c r="A36" i="24" s="1"/>
  <c r="A37" i="24" s="1"/>
  <c r="A38" i="24" s="1"/>
  <c r="A39" i="24" s="1"/>
  <c r="A40" i="24" s="1"/>
  <c r="A41" i="24" s="1"/>
  <c r="A42" i="24" s="1"/>
  <c r="A43" i="24" s="1"/>
  <c r="A44" i="24" s="1"/>
  <c r="A45" i="24" s="1"/>
  <c r="A46" i="24" s="1"/>
  <c r="A47" i="24" s="1"/>
  <c r="A48" i="24" s="1"/>
  <c r="A49" i="24" s="1"/>
  <c r="A50" i="24" s="1"/>
  <c r="A51" i="24" s="1"/>
  <c r="A52" i="24" s="1"/>
  <c r="A53" i="24" s="1"/>
  <c r="A54" i="24" s="1"/>
  <c r="A55" i="24" s="1"/>
  <c r="A56" i="24" s="1"/>
  <c r="A57" i="24" s="1"/>
  <c r="A58" i="24" s="1"/>
  <c r="A59" i="24" s="1"/>
  <c r="A60" i="24" s="1"/>
  <c r="A61" i="24" s="1"/>
  <c r="A62" i="24" s="1"/>
  <c r="A63" i="24" s="1"/>
  <c r="A64" i="24" s="1"/>
  <c r="A65" i="24" s="1"/>
  <c r="A66" i="24" s="1"/>
  <c r="A67" i="24" s="1"/>
  <c r="A68" i="24" s="1"/>
  <c r="A69" i="24" s="1"/>
  <c r="A70" i="24" s="1"/>
  <c r="A71" i="24" s="1"/>
  <c r="A72" i="24" s="1"/>
  <c r="A73" i="24" s="1"/>
  <c r="A74" i="24" s="1"/>
  <c r="A75" i="24" s="1"/>
  <c r="A76" i="24" s="1"/>
  <c r="G15" i="24"/>
  <c r="G14" i="24"/>
  <c r="I14" i="3" l="1"/>
  <c r="C24" i="22"/>
  <c r="C30" i="22" s="1"/>
  <c r="G10" i="3"/>
  <c r="C10" i="3"/>
  <c r="G44" i="1" l="1"/>
  <c r="H44" i="1" s="1"/>
  <c r="G27" i="1"/>
  <c r="H27" i="1" s="1"/>
  <c r="G31" i="1"/>
  <c r="H31" i="1" s="1"/>
  <c r="G35" i="1"/>
  <c r="H35" i="1" s="1"/>
  <c r="G41" i="1"/>
  <c r="H41" i="1" s="1"/>
  <c r="G45" i="1"/>
  <c r="H45" i="1" s="1"/>
  <c r="G24" i="1"/>
  <c r="H24" i="1" s="1"/>
  <c r="G28" i="1"/>
  <c r="H28" i="1" s="1"/>
  <c r="G32" i="1"/>
  <c r="H32" i="1" s="1"/>
  <c r="G37" i="1"/>
  <c r="H37" i="1" s="1"/>
  <c r="G42" i="1"/>
  <c r="H42" i="1" s="1"/>
  <c r="G25" i="1"/>
  <c r="H25" i="1" s="1"/>
  <c r="G29" i="1"/>
  <c r="H29" i="1" s="1"/>
  <c r="G33" i="1"/>
  <c r="H33" i="1" s="1"/>
  <c r="G38" i="1"/>
  <c r="H38" i="1" s="1"/>
  <c r="G43" i="1"/>
  <c r="H43" i="1" s="1"/>
  <c r="G26" i="1"/>
  <c r="H26" i="1" s="1"/>
  <c r="G30" i="1"/>
  <c r="H30" i="1" s="1"/>
  <c r="G34" i="1"/>
  <c r="H34" i="1" s="1"/>
  <c r="G40" i="1"/>
  <c r="H40" i="1" s="1"/>
  <c r="G39" i="1"/>
  <c r="H39" i="1" s="1"/>
  <c r="G36" i="1"/>
  <c r="H36" i="1" s="1"/>
  <c r="D30" i="22"/>
  <c r="A9" i="15"/>
  <c r="A8" i="15"/>
  <c r="A7" i="15"/>
  <c r="A5" i="3"/>
  <c r="A4" i="3"/>
  <c r="A3" i="3"/>
  <c r="A2" i="3"/>
  <c r="I41" i="1" l="1"/>
  <c r="J27" i="2" s="1"/>
  <c r="D27" i="2" s="1"/>
  <c r="I37" i="1"/>
  <c r="J25" i="2" s="1"/>
  <c r="E30" i="22"/>
  <c r="F48" i="1"/>
  <c r="D55" i="15"/>
  <c r="C55" i="15"/>
  <c r="D46" i="15"/>
  <c r="C46" i="15"/>
  <c r="D38" i="15"/>
  <c r="C38" i="15"/>
  <c r="D25" i="15"/>
  <c r="C25" i="15"/>
  <c r="E27" i="2" l="1"/>
  <c r="F26" i="2" s="1"/>
  <c r="C25" i="2"/>
  <c r="D25" i="2"/>
  <c r="E25" i="2"/>
  <c r="C57" i="15"/>
  <c r="D57" i="15"/>
  <c r="F24" i="2" l="1"/>
  <c r="I25" i="2" s="1"/>
  <c r="I26" i="1"/>
  <c r="J23" i="2" s="1"/>
  <c r="D23" i="2" l="1"/>
  <c r="E23" i="2"/>
  <c r="C23" i="2"/>
  <c r="H19" i="1"/>
  <c r="H18" i="1"/>
  <c r="F22" i="2" l="1"/>
  <c r="I27" i="2"/>
  <c r="I23" i="2" l="1"/>
  <c r="G25" i="3"/>
  <c r="G24" i="3"/>
  <c r="G31" i="3"/>
  <c r="G17" i="3"/>
  <c r="G14" i="3"/>
  <c r="G26" i="3" l="1"/>
  <c r="G18" i="3"/>
  <c r="G19" i="3" s="1"/>
  <c r="G20" i="3" s="1"/>
  <c r="G33" i="3"/>
  <c r="G35" i="3" l="1"/>
  <c r="F20" i="1" l="1"/>
  <c r="G20" i="1" s="1"/>
  <c r="H20" i="1" s="1"/>
  <c r="A12" i="2"/>
  <c r="A11" i="2"/>
  <c r="A10" i="2"/>
  <c r="A9" i="2"/>
  <c r="I18" i="1" l="1"/>
  <c r="I47" i="1" s="1"/>
  <c r="I48" i="1" s="1"/>
  <c r="D13" i="23"/>
  <c r="E38" i="23" l="1"/>
  <c r="F38" i="23" s="1"/>
  <c r="E14" i="23"/>
  <c r="D14" i="23" s="1"/>
  <c r="E15" i="23" s="1"/>
  <c r="D15" i="23" s="1"/>
  <c r="E43" i="23" l="1"/>
  <c r="F43" i="23" s="1"/>
  <c r="E34" i="23"/>
  <c r="F34" i="23" s="1"/>
  <c r="G46" i="23"/>
  <c r="J28" i="2" l="1"/>
  <c r="J19" i="2" l="1"/>
  <c r="E19" i="2" l="1"/>
  <c r="E28" i="2" s="1"/>
  <c r="D19" i="2"/>
  <c r="D28" i="2" s="1"/>
  <c r="C19" i="2"/>
  <c r="C28" i="2" s="1"/>
  <c r="F18" i="2" l="1"/>
  <c r="F28" i="2" s="1"/>
  <c r="C30" i="2" s="1"/>
  <c r="G20" i="2" l="1"/>
  <c r="D30" i="2"/>
  <c r="E30" i="2"/>
  <c r="C29" i="2"/>
  <c r="D29" i="2" s="1"/>
  <c r="E29" i="2" s="1"/>
  <c r="G18" i="2"/>
  <c r="I19" i="2"/>
  <c r="G24" i="2" l="1"/>
  <c r="I28" i="2"/>
  <c r="G22" i="2"/>
  <c r="G26" i="2"/>
  <c r="C31" i="2"/>
  <c r="D31" i="2" l="1"/>
  <c r="E31" i="2" s="1"/>
  <c r="G28" i="2"/>
  <c r="L20" i="28" l="1"/>
  <c r="L19" i="28" l="1"/>
  <c r="L22" i="28"/>
  <c r="L23" i="28"/>
  <c r="L21" i="28"/>
  <c r="L24" i="28" l="1"/>
  <c r="L25" i="28" l="1"/>
  <c r="L26" i="28" l="1"/>
  <c r="L27" i="28" l="1"/>
  <c r="L28" i="28" l="1"/>
  <c r="L29" i="28" l="1"/>
  <c r="L30" i="28" l="1"/>
  <c r="J32" i="28" l="1"/>
  <c r="L31" i="28"/>
  <c r="L32" i="28" s="1"/>
</calcChain>
</file>

<file path=xl/sharedStrings.xml><?xml version="1.0" encoding="utf-8"?>
<sst xmlns="http://schemas.openxmlformats.org/spreadsheetml/2006/main" count="752" uniqueCount="348">
  <si>
    <t>ITEM</t>
  </si>
  <si>
    <t>DESCRIÇÃO DOS SERVIÇOS</t>
  </si>
  <si>
    <t>UNID.</t>
  </si>
  <si>
    <t>QUANT.</t>
  </si>
  <si>
    <t>TOTAL</t>
  </si>
  <si>
    <t>1.1</t>
  </si>
  <si>
    <t>m²</t>
  </si>
  <si>
    <t/>
  </si>
  <si>
    <t>1.1.1</t>
  </si>
  <si>
    <t>%</t>
  </si>
  <si>
    <t>R$</t>
  </si>
  <si>
    <t>DIAS</t>
  </si>
  <si>
    <t>NATUREZA DOS SERVIÇOS</t>
  </si>
  <si>
    <t>CRONOGRAMA FÍSICO-FINANCEIRO</t>
  </si>
  <si>
    <t>Total Equipamentos (03)</t>
  </si>
  <si>
    <t>Sub Total (R$)</t>
  </si>
  <si>
    <t>Unitário (R$)</t>
  </si>
  <si>
    <t>Coeficiente</t>
  </si>
  <si>
    <t>Unidade</t>
  </si>
  <si>
    <t>Descrição Insumo</t>
  </si>
  <si>
    <t>EQUIPAMENTOS / FERRAMENTAS / OUTROS</t>
  </si>
  <si>
    <t>Total Materiais (02)</t>
  </si>
  <si>
    <t>MATERIAIS</t>
  </si>
  <si>
    <t>Total de Mão de Obra (01)</t>
  </si>
  <si>
    <t>Encargos Sociais e Trabalhista</t>
  </si>
  <si>
    <t>Sub Total de Mão de Obra</t>
  </si>
  <si>
    <t>MÃO DE OBRA</t>
  </si>
  <si>
    <t>UNIDADE</t>
  </si>
  <si>
    <t>DESCRIÇÃO SERVIÇO</t>
  </si>
  <si>
    <t>CÓDIGO</t>
  </si>
  <si>
    <t>COMPOSIÇÕES DE CUSTO UNITÁRIO</t>
  </si>
  <si>
    <t>VALORES</t>
  </si>
  <si>
    <t>UNITÁRIO</t>
  </si>
  <si>
    <t>SUB-TOTAL</t>
  </si>
  <si>
    <t>A</t>
  </si>
  <si>
    <t>unid.</t>
  </si>
  <si>
    <t>C</t>
  </si>
  <si>
    <t>m</t>
  </si>
  <si>
    <t>mês</t>
  </si>
  <si>
    <t>Administração e taxas</t>
  </si>
  <si>
    <t>PLANILHA ORÇAMENTÁRIA</t>
  </si>
  <si>
    <t>DESCRIÇÃO</t>
  </si>
  <si>
    <t>Limpeza</t>
  </si>
  <si>
    <t>EQUIPAMENTOS</t>
  </si>
  <si>
    <t>Origem</t>
  </si>
  <si>
    <t>Tabela - Código</t>
  </si>
  <si>
    <t>T</t>
  </si>
  <si>
    <t>Fios e cabos</t>
  </si>
  <si>
    <t>B</t>
  </si>
  <si>
    <t>h</t>
  </si>
  <si>
    <t>COMPOSIÇÃO DAS LEIS SOCIAIS</t>
  </si>
  <si>
    <t>HORISTA %</t>
  </si>
  <si>
    <t>MENSALISTA %</t>
  </si>
  <si>
    <t>GRUPO A</t>
  </si>
  <si>
    <t>A1</t>
  </si>
  <si>
    <t>INSS</t>
  </si>
  <si>
    <t>A2</t>
  </si>
  <si>
    <t>SESI</t>
  </si>
  <si>
    <t>A3</t>
  </si>
  <si>
    <t>SENAI</t>
  </si>
  <si>
    <t>A4</t>
  </si>
  <si>
    <t>INCRA</t>
  </si>
  <si>
    <t>A5</t>
  </si>
  <si>
    <t>SEBRAE</t>
  </si>
  <si>
    <t>A6</t>
  </si>
  <si>
    <t>Salário Educação</t>
  </si>
  <si>
    <t>A7</t>
  </si>
  <si>
    <t>Seguro Contra Acidentes de Trabalho</t>
  </si>
  <si>
    <t>A8</t>
  </si>
  <si>
    <t>FGTS</t>
  </si>
  <si>
    <t>A9</t>
  </si>
  <si>
    <t>SECONCI</t>
  </si>
  <si>
    <t>Total de Encargos Sociais Básicos</t>
  </si>
  <si>
    <t>GRUPO B</t>
  </si>
  <si>
    <t>B1</t>
  </si>
  <si>
    <t>Repouso Semanal Remunerado</t>
  </si>
  <si>
    <t>B2</t>
  </si>
  <si>
    <t>Feriados</t>
  </si>
  <si>
    <t>B3</t>
  </si>
  <si>
    <t>B4</t>
  </si>
  <si>
    <t>Auxílio-Enfermidade</t>
  </si>
  <si>
    <t>B5</t>
  </si>
  <si>
    <t>13º Salário</t>
  </si>
  <si>
    <t>B6</t>
  </si>
  <si>
    <t>Licença Paternidade</t>
  </si>
  <si>
    <t>B7</t>
  </si>
  <si>
    <t>Total de Encargos Sociais que recebem incidências de A</t>
  </si>
  <si>
    <t>GRUPO C</t>
  </si>
  <si>
    <t>C1</t>
  </si>
  <si>
    <t>C2</t>
  </si>
  <si>
    <t>Total de encargos sociais que não recebem as incidências globais de A</t>
  </si>
  <si>
    <t>GRUPO D</t>
  </si>
  <si>
    <t>D1</t>
  </si>
  <si>
    <t>D</t>
  </si>
  <si>
    <t>Depósito Rescisão Sem Justa Causa</t>
  </si>
  <si>
    <t>CUSTO UNITÁRIO DO SERVIÇO = (01)+(02)+(03)</t>
  </si>
  <si>
    <t>Diversos</t>
  </si>
  <si>
    <t>Eletrodutos e eletrocalhas</t>
  </si>
  <si>
    <t>2.1</t>
  </si>
  <si>
    <t>Fonte de preços unitários</t>
  </si>
  <si>
    <t>" C " - Composições Unitárias de Custos</t>
  </si>
  <si>
    <t>B.D.I. adotado</t>
  </si>
  <si>
    <t>Total da obra com B.D.I.</t>
  </si>
  <si>
    <t>Total da obra sem B.D.I.</t>
  </si>
  <si>
    <t>PERCENTUAL (%)</t>
  </si>
  <si>
    <t>Risco</t>
  </si>
  <si>
    <t>Administração Central</t>
  </si>
  <si>
    <t>Lucro</t>
  </si>
  <si>
    <t>PIS</t>
  </si>
  <si>
    <t>Cofins</t>
  </si>
  <si>
    <t>ISS</t>
  </si>
  <si>
    <t>total</t>
  </si>
  <si>
    <t>S</t>
  </si>
  <si>
    <t>m³</t>
  </si>
  <si>
    <t>UPF/m²</t>
  </si>
  <si>
    <t>COMPOSIÇÃO DE ENCARGOS</t>
  </si>
  <si>
    <t>Quantidade de homem hora penitenciaria</t>
  </si>
  <si>
    <t>Quantidade de homem hora escola</t>
  </si>
  <si>
    <t>H.H Total Obra</t>
  </si>
  <si>
    <t>Funcionários por Obra</t>
  </si>
  <si>
    <t>Funcionários por Mês</t>
  </si>
  <si>
    <t>NE= Nº de Exames Necessários obra:</t>
  </si>
  <si>
    <t>N=  Números de dias trabalhados mês</t>
  </si>
  <si>
    <t>Rotatividade no mercado formal brasileiro</t>
  </si>
  <si>
    <t>Ministério do Trabalho e Emprego</t>
  </si>
  <si>
    <t>www.mte.gov.br</t>
  </si>
  <si>
    <t>Ano 2007</t>
  </si>
  <si>
    <t>Ano 2008</t>
  </si>
  <si>
    <t>Ano 2009</t>
  </si>
  <si>
    <t>Rotatividade Media = RM=</t>
  </si>
  <si>
    <t>Cod:</t>
  </si>
  <si>
    <t>....</t>
  </si>
  <si>
    <t>Custo com vale transporte</t>
  </si>
  <si>
    <t>Unid:</t>
  </si>
  <si>
    <t>cj</t>
  </si>
  <si>
    <t xml:space="preserve">Descrição </t>
  </si>
  <si>
    <t>Resultado</t>
  </si>
  <si>
    <t>Formula da Quant.</t>
  </si>
  <si>
    <t>((H.H Total )/ 176(Horas Trabalhadas))*N</t>
  </si>
  <si>
    <t xml:space="preserve">Custo com EPI e EPC - Equipamentos de Proteção Individual e Prot.Solar </t>
  </si>
  <si>
    <t>Quant. Jogo de EPI Real Por Obra=</t>
  </si>
  <si>
    <t>RMxQuant de func. Mês obra x Mês de obra=</t>
  </si>
  <si>
    <t>.....</t>
  </si>
  <si>
    <t>Custo com alimentação</t>
  </si>
  <si>
    <t>(H.H Total / 176(Horas Trabalhadas))*N</t>
  </si>
  <si>
    <t>Custo com Exames Médicos</t>
  </si>
  <si>
    <t>NE= Nº de Exames Necessários por funcionário:</t>
  </si>
  <si>
    <t>São apropriados 3 exames (clinico, audiometria e hemograma) por colaboradores em realação ao prazo da obra, onde na planilha “TabelaExames” é avaliado a quantidade de exames em relação ao prazo da obra, no que tange ao(s) exame(s): admissional, periódico e demissional.</t>
  </si>
  <si>
    <t>Formula da Quantidade</t>
  </si>
  <si>
    <t>Nº de funcionários médios por obra x RM X Nº de exames (clinico;Audiometrico; Hemograma Compl.)=</t>
  </si>
  <si>
    <t xml:space="preserve">Não serão aceitos aditivos nos itens da planilha orçamentária abaixo descrito, devido tais itens serem calculados por hora homem trabalhada e já estar no seu valor máximo permitido, sendo considerado quaisquer valor extra como, descuido por parte da EMPREITEIRA, com seus funcionários. Só serão aceitos aditivos em caso de comprovação de acréscimo de itens ou aumento de quantidade de itens já presente em planilha orçamentária;
.... Custos com vale transporte; 
.... Custos com EPI e EPC - Equipamentos de Proteção Individual e Prot. Solar; 
.... Custos com alimentação; 
.... Custos com Exames Médicos
Recebimento: Só Serão pagos pela FISCALIZAÇÃO os itens acima, mediante a comprovação de utilização pelos funcionários com, Ficha de EPI, Lista de presença de DDS, GFIP e quaisquer outra que seja solicitada á EMPREITEIRA.
</t>
  </si>
  <si>
    <t>Comentário(s):</t>
  </si>
  <si>
    <t>Tabela 0 1- Quantidade de Exames Médicos pelo prazo da obra</t>
  </si>
  <si>
    <t>mês/prazo</t>
  </si>
  <si>
    <t>clinico</t>
  </si>
  <si>
    <t>audiometria</t>
  </si>
  <si>
    <t>hemograma</t>
  </si>
  <si>
    <t>fim da tabela</t>
  </si>
  <si>
    <t>TOTAL COM BDI (R$)</t>
  </si>
  <si>
    <t>TOTAL ACUMULADO C/BDI (R$)</t>
  </si>
  <si>
    <t>PERCENTUAL  (%)</t>
  </si>
  <si>
    <t>PERCENTUAL ACUMULADO (%)</t>
  </si>
  <si>
    <t>CPRB</t>
  </si>
  <si>
    <t>B.D.I. ADOTADO</t>
  </si>
  <si>
    <t>*Obs.: % de ISS considerando 2%, 3% e 5% do Preço de venda - Observar a legislação do Municipio.</t>
  </si>
  <si>
    <t>**CPRB - Contribuição Previdenciária sobre a Receita Bruta, Lei nº 12.844/13, alíquota de 2%, até 31/12/2014.</t>
  </si>
  <si>
    <t>Os tributos IRPJ e CSLL não devem integrar o cálculo do LDI, nem tampouco a planilha de custo direto, por se constituírem em tributos de natureza direta e personalística, que oneram pessoalmente o contratado, não devendo ser repassado à contratante</t>
  </si>
  <si>
    <t>Fórmula  com base no Acórdão 2369/11 - TCU</t>
  </si>
  <si>
    <t>FÓRMULA DO BDI/LDI</t>
  </si>
  <si>
    <t>AC = taxa representativa das despesas de rateio da Administração Central;</t>
  </si>
  <si>
    <t>S = taxa representativa de Seguros;</t>
  </si>
  <si>
    <t>R = taxa representativa de Riscos;</t>
  </si>
  <si>
    <t>G = taxa representativa de Garantias;</t>
  </si>
  <si>
    <t>DF = taxa representativa das Despesas Financeiras;</t>
  </si>
  <si>
    <t>L = taxa representativa do Lucro;</t>
  </si>
  <si>
    <t>I = taxa representativa da incidência de Impostos</t>
  </si>
  <si>
    <t>Seguro e Garantia</t>
  </si>
  <si>
    <t>Despesas Financeiras</t>
  </si>
  <si>
    <t>6.1</t>
  </si>
  <si>
    <t>6.2</t>
  </si>
  <si>
    <t>6.3</t>
  </si>
  <si>
    <t>6.4</t>
  </si>
  <si>
    <t>Tributação   (6.1 + 6.2 + 6.3 + 6.4)</t>
  </si>
  <si>
    <t>B8</t>
  </si>
  <si>
    <t>B9</t>
  </si>
  <si>
    <t>B10</t>
  </si>
  <si>
    <t>Faltas Justificadas</t>
  </si>
  <si>
    <t>Dias de Chuva</t>
  </si>
  <si>
    <t>Auxílio Acidente de Trabalho</t>
  </si>
  <si>
    <t>Férias Gozadas</t>
  </si>
  <si>
    <t>Salário Maternidade</t>
  </si>
  <si>
    <t>C3</t>
  </si>
  <si>
    <t>C4</t>
  </si>
  <si>
    <t>C5</t>
  </si>
  <si>
    <t>Férias indenizadas</t>
  </si>
  <si>
    <t>Aviso Prévio Indenizado</t>
  </si>
  <si>
    <t>Aviso Prévio Trabalhado</t>
  </si>
  <si>
    <t>Indenização Adicional</t>
  </si>
  <si>
    <t>GRUPO E</t>
  </si>
  <si>
    <t>D2</t>
  </si>
  <si>
    <t>Reincidência de Grupo A sobre Aviso Prévio Trabalhado e
Reincidência do FGTS sobre Aviso Prévio Indenizado</t>
  </si>
  <si>
    <t>Reincidência de Grupo A sobre Grupo B</t>
  </si>
  <si>
    <t>Total de Reincidências de um grupo sobre o outro</t>
  </si>
  <si>
    <t>E1</t>
  </si>
  <si>
    <t>E</t>
  </si>
  <si>
    <t>Total dos Encargos Sociais Complementares</t>
  </si>
  <si>
    <t>Total de A + B + C + D + E</t>
  </si>
  <si>
    <t>Prazo da Obra</t>
  </si>
  <si>
    <t>ADMINISTRAÇÃO e NR-18</t>
  </si>
  <si>
    <t>Total =</t>
  </si>
  <si>
    <t xml:space="preserve"> </t>
  </si>
  <si>
    <t>un</t>
  </si>
  <si>
    <t>Dimensão: 0,30x0,60 x eletroduto de 1" =</t>
  </si>
  <si>
    <t>Igual a escavação =</t>
  </si>
  <si>
    <t>Outros</t>
  </si>
  <si>
    <t>Área aproximada de utilização/sujeira: 2m x 3 x 80m + 60m x 2m =</t>
  </si>
  <si>
    <t>QD 1 =</t>
  </si>
  <si>
    <t>QD 2 =</t>
  </si>
  <si>
    <t>RELATÓRIO DE COTAÇÕES</t>
  </si>
  <si>
    <t>MATERIAL</t>
  </si>
  <si>
    <t>UNID</t>
  </si>
  <si>
    <t>FORNECEDOR 01</t>
  </si>
  <si>
    <t>FORNECEDOR 02</t>
  </si>
  <si>
    <t>FORNECEDOR 03</t>
  </si>
  <si>
    <t>MÉDIA</t>
  </si>
  <si>
    <t>EMPRESA</t>
  </si>
  <si>
    <t>TELEFONE</t>
  </si>
  <si>
    <t>VALOR UNIT.</t>
  </si>
  <si>
    <t>freitas &amp; cia</t>
  </si>
  <si>
    <t>(69) 4009-8850</t>
  </si>
  <si>
    <t>3A engenharia</t>
  </si>
  <si>
    <t>(69) 3225-4489</t>
  </si>
  <si>
    <t>Alguns itens devido a sua cotação ser de outro estado, foi acrescido um valor estimado de 12%</t>
  </si>
  <si>
    <t>sobre o valor unitário do produto para custas com transporte conforme demonstrado no anexo 1</t>
  </si>
  <si>
    <t xml:space="preserve">Os preços dos insumos constantes da planilha orçamentária são mais bem representados pela média, ou mediana, </t>
  </si>
  <si>
    <t>e não pelo menor dos preços pesquisados no mercado.</t>
  </si>
  <si>
    <t>Acórdão n.º 3068/2010-Plenário, TC-024.376/2008-6, rel. Min. Benjamin Zymler, 17.11.2010</t>
  </si>
  <si>
    <t>conj.</t>
  </si>
  <si>
    <t>Circuito 1 de iluminação (parte enterrada) =</t>
  </si>
  <si>
    <t>Circuito 1: 9m da caixa de passagem até a luminária x 3 cabos por luminária x 12 luminárias =</t>
  </si>
  <si>
    <t>2m do braço das luminárias x 3 cabos por luminária x 26 luminárias =</t>
  </si>
  <si>
    <t>Circuito 2: 9m da caixa de passagem até a luminária x 3 cabos por luminária x 8 luminárias =</t>
  </si>
  <si>
    <t>Circuito 1 =</t>
  </si>
  <si>
    <t>Circuito 2 =</t>
  </si>
  <si>
    <t>Subsituição de luminárias existentes =</t>
  </si>
  <si>
    <t>Alimentador Al 01 =</t>
  </si>
  <si>
    <t>Alimentador Al 02 =</t>
  </si>
  <si>
    <t>Quadro QD1 =</t>
  </si>
  <si>
    <t>Quadro QD2 =</t>
  </si>
  <si>
    <t>Circuito 2 de iluminação (parte enterrada) =</t>
  </si>
  <si>
    <t>Engenheiro Eletricista com encargos complementares</t>
  </si>
  <si>
    <t>Encarregado Geral com encargos complementares</t>
  </si>
  <si>
    <t>Eletricista com encargos complementares</t>
  </si>
  <si>
    <t>Auxiliar de Eletricista com encargos complementares</t>
  </si>
  <si>
    <t>Luminária de LED, para iluminação pública até 250W, mínimo de 25.000 lm</t>
  </si>
  <si>
    <t>Subsituição dos braços das luminárias existentes =</t>
  </si>
  <si>
    <t>I</t>
  </si>
  <si>
    <t>9m de altura: 8 peças x 2,40 (peça de 2 altura x 1,20 largura) =</t>
  </si>
  <si>
    <t>(19) 2121-9066</t>
  </si>
  <si>
    <t>Lasled</t>
  </si>
  <si>
    <t>OBJETO: "Implantação do Sistema de Proteção contra Descargas Atmosféricas - SPDA na Casa de Saúde Santa Marcelina"</t>
  </si>
  <si>
    <t>Endereço: Rodovia BR 364, km 17, Zona Rural</t>
  </si>
  <si>
    <t>Local: Porto Velho-RO</t>
  </si>
  <si>
    <t>Eletroduto de PVC rígido roscável, com conexões Ø 32 mm (1") - fornecimento e instalação</t>
  </si>
  <si>
    <t>SPDA - Sistema de Proteção contra Descargas Atmosféricas</t>
  </si>
  <si>
    <t>Haste copperweld de aterramento 5/8 - 3m</t>
  </si>
  <si>
    <t>Terminal aéreo em aço galvanizado com base de fixação h=30cm</t>
  </si>
  <si>
    <t>Administração e controle - (visita técnica engenheiro 1h/dia)</t>
  </si>
  <si>
    <t>P.S.C.I.P. - Projeto de Segurança Contra Incêndio e Pânico</t>
  </si>
  <si>
    <t>REDE DE INCENDIO - EQUIPAMENTOS</t>
  </si>
  <si>
    <t>Servente com encargos complementares</t>
  </si>
  <si>
    <t>4.1</t>
  </si>
  <si>
    <t>4.1.1</t>
  </si>
  <si>
    <t>Engenheiro Civil pleno com encargos complementares</t>
  </si>
  <si>
    <t>Montagem e desmontagem de andaime tubular tipo torre</t>
  </si>
  <si>
    <t>Extintor incendio tp po quimico 6kg  ABC - fornecimento e instalação</t>
  </si>
  <si>
    <t>Data: 09.04.2019</t>
  </si>
  <si>
    <t>" S " - SINAPI Fevereiro/2019 - sintético</t>
  </si>
  <si>
    <t>Cordoalha de cobre nú de 35mm², com isolador - fornecimento e instalação</t>
  </si>
  <si>
    <t>Cordoalha de cobre nú de 50mm² - enterrada - fornecimento e instalação</t>
  </si>
  <si>
    <t>" I " - SINAPI Fevereiro/2019 - Insumos</t>
  </si>
  <si>
    <t>Caixa de Inspeção para aterramento, circular em Polietileno</t>
  </si>
  <si>
    <t>4.1.2</t>
  </si>
  <si>
    <t>Escavação mecanizada de vala</t>
  </si>
  <si>
    <t>Reaterro manual apiloado com soquete</t>
  </si>
  <si>
    <t>Limpeza manual do terreno (com raspagem superficial)</t>
  </si>
  <si>
    <t>MEMORIA DE CÁLCULO</t>
  </si>
  <si>
    <t>L(m)=</t>
  </si>
  <si>
    <t>Und.=</t>
  </si>
  <si>
    <t>Cj.</t>
  </si>
  <si>
    <t>3.1</t>
  </si>
  <si>
    <t>3.1.1</t>
  </si>
  <si>
    <t>L(m)</t>
  </si>
  <si>
    <t>Área(m²)=</t>
  </si>
  <si>
    <t>x</t>
  </si>
  <si>
    <t>C(m)</t>
  </si>
  <si>
    <t>P(m)</t>
  </si>
  <si>
    <t>=</t>
  </si>
  <si>
    <t>Vol.(m³)</t>
  </si>
  <si>
    <t>COMP.01</t>
  </si>
  <si>
    <t>COMP. 04</t>
  </si>
  <si>
    <t>COMP.02</t>
  </si>
  <si>
    <t>TERMINAL AEREO EM ACO GALVANIZADO DN 5/16", COMPRIMENTO DE 350MM, COM BASE DE FIXACAO HORIZONTAL</t>
  </si>
  <si>
    <t>" I " - SINAPI Julho/2020 - Insumos</t>
  </si>
  <si>
    <t>Data: Julho/2020</t>
  </si>
  <si>
    <t>COMPOSIÇÃO DO BONUS DE DESPESAS INDIRETAS - BDI para CONSTRUÇÃO DE EDIFICIOS</t>
  </si>
  <si>
    <t>PLACA DE SINALIZACAO DE SEGURANCA CONTRA INCENDIO, FOTOLUMINESCENTE, QUADRADA, *20 X 20* CM, EM PVC *2* MM ANTI-CHAMAS (SIMBOLOS, CORES E PICTOGRAMAS CONFORME NBR 13434)</t>
  </si>
  <si>
    <t>Und=</t>
  </si>
  <si>
    <t>UNIT. COM BDI</t>
  </si>
  <si>
    <t>ANÁLISE DE PARETO</t>
  </si>
  <si>
    <t>N</t>
  </si>
  <si>
    <t>CÓD.</t>
  </si>
  <si>
    <t>REF.</t>
  </si>
  <si>
    <t>UND.</t>
  </si>
  <si>
    <t>UNIT. (R$)</t>
  </si>
  <si>
    <t>SUBTOTAL (R$)</t>
  </si>
  <si>
    <t>(R$) ACUM.</t>
  </si>
  <si>
    <t>PERC. (%)</t>
  </si>
  <si>
    <t>(%) ACUM.</t>
  </si>
  <si>
    <t>CLASSE</t>
  </si>
  <si>
    <t>TOTAL GERAL</t>
  </si>
  <si>
    <t>PLACA DA OBRA</t>
  </si>
  <si>
    <t>Placa da Obra ( 2,20 x 1,40 )m</t>
  </si>
  <si>
    <t>COMP.03</t>
  </si>
  <si>
    <t>COMP. 05</t>
  </si>
  <si>
    <t>CARPINTEIRO DE FORMAS COM ENCARGOS COMPLEMENTARES</t>
  </si>
  <si>
    <t>H</t>
  </si>
  <si>
    <t>SARRAFO DE MADEIRA NAO APARELHADA *2,5 X 7* CM, MACARANDUBA, ANGELIM OU EQUIVALENTE DA REGIAO</t>
  </si>
  <si>
    <t>M</t>
  </si>
  <si>
    <t>PONTALETE DE MADEIRA NAO APARELHADA *7,5 X 7,5* CM (3 X 3 ") PINUS, MISTA OU EQUIVALENTE DA REGIAO</t>
  </si>
  <si>
    <t>PLACA DE OBRA (PARA CONSTRUCAO CIVIL) EM CHAPA GALVANIZADA *N. 22*, ADESIVADA, DE *2,0 X 1,125* M</t>
  </si>
  <si>
    <t>M²</t>
  </si>
  <si>
    <t>PREGO DE ACO POLIDO COM CABECA 18 X 30 (2 3/4 X 10)</t>
  </si>
  <si>
    <t>KG</t>
  </si>
  <si>
    <t>3.2</t>
  </si>
  <si>
    <t>3.2.1</t>
  </si>
  <si>
    <t>3.2.2</t>
  </si>
  <si>
    <t>3.3</t>
  </si>
  <si>
    <t>3.3.1</t>
  </si>
  <si>
    <t>3.3.2</t>
  </si>
  <si>
    <t>3.3.3</t>
  </si>
  <si>
    <t>3.3.4</t>
  </si>
  <si>
    <t>3.3.5</t>
  </si>
  <si>
    <t>5.1</t>
  </si>
  <si>
    <t>5.1.1</t>
  </si>
  <si>
    <t>5.1.2</t>
  </si>
  <si>
    <t>comp. 02</t>
  </si>
  <si>
    <t>" S " - SINAPI Julho/2020 - DESONERADA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</si>
</sst>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3" formatCode="_-* #,##0.00_-;\-* #,##0.00_-;_-* &quot;-&quot;??_-;_-@_-"/>
    <numFmt numFmtId="164" formatCode="_(* #,##0.00_);_(* \(#,##0.00\);_(* &quot;-&quot;??_);_(@_)"/>
    <numFmt numFmtId="165" formatCode="00"/>
    <numFmt numFmtId="166" formatCode="\=#,##0.00*100."/>
    <numFmt numFmtId="167" formatCode="&quot;R$ &quot;#,##0.00"/>
    <numFmt numFmtId="168" formatCode="#,##0.0000"/>
    <numFmt numFmtId="169" formatCode="#,##0\ &quot;€&quot;;\-#,##0\ &quot;€&quot;"/>
    <numFmt numFmtId="170" formatCode="_(&quot;R$&quot;* #,##0.00_);_(&quot;R$&quot;* \(#,##0.00\);_(&quot;R$&quot;* &quot;-&quot;??_);_(@_)"/>
    <numFmt numFmtId="171" formatCode="_(* #,##0.00_);_(* \(#,##0.00\);_(* \-??_);_(@_)"/>
    <numFmt numFmtId="172" formatCode="_(* #,##0_);_(* \(#,##0\);_(* &quot;-&quot;??_);_(@_)"/>
    <numFmt numFmtId="173" formatCode="0.0"/>
    <numFmt numFmtId="174" formatCode="#,##0.00\ ;&quot; (&quot;#,##0.00\);&quot; -&quot;#\ ;@\ "/>
    <numFmt numFmtId="175" formatCode="0.000"/>
    <numFmt numFmtId="176" formatCode="0.0%"/>
    <numFmt numFmtId="177" formatCode="&quot;R$&quot;\ #,##0.00"/>
    <numFmt numFmtId="178" formatCode="_-* #\,##0\.00_-;\-* #\,##0\.00_-;_-* &quot;-&quot;??_-;_-@_-"/>
    <numFmt numFmtId="179" formatCode="_(&quot;R$ &quot;* #,##0.00_);_(&quot;R$ &quot;* \(#,##0.00\);_(&quot;R$ &quot;* &quot;-&quot;??_);_(@_)"/>
    <numFmt numFmtId="180" formatCode="mmmm\-yyyy"/>
    <numFmt numFmtId="181" formatCode="_(* #,##0.0000_);_(* \(#,##0.0000\);_(* &quot;-&quot;??_);_(@_)"/>
    <numFmt numFmtId="182" formatCode="#,##0.000"/>
    <numFmt numFmtId="183" formatCode="\C\O\T\ 000"/>
    <numFmt numFmtId="184" formatCode="_-* #,##0.0000_-;\-* #,##0.0000_-;_-* &quot;-&quot;??_-;_-@_-"/>
    <numFmt numFmtId="185" formatCode="0.0000%"/>
  </numFmts>
  <fonts count="7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11"/>
      <name val="Arial"/>
      <family val="2"/>
    </font>
    <font>
      <sz val="8"/>
      <name val="Arial"/>
      <family val="2"/>
    </font>
    <font>
      <sz val="8"/>
      <name val="Arial"/>
      <family val="2"/>
    </font>
    <font>
      <sz val="11"/>
      <name val="Arial"/>
      <family val="2"/>
    </font>
    <font>
      <b/>
      <sz val="14"/>
      <name val="MS Serif"/>
      <family val="1"/>
    </font>
    <font>
      <sz val="11"/>
      <color indexed="13"/>
      <name val="Arial"/>
      <family val="2"/>
    </font>
    <font>
      <b/>
      <sz val="11"/>
      <color indexed="9"/>
      <name val="Arial"/>
      <family val="2"/>
    </font>
    <font>
      <b/>
      <u/>
      <sz val="11"/>
      <name val="Arial"/>
      <family val="2"/>
    </font>
    <font>
      <u/>
      <sz val="11"/>
      <name val="Arial"/>
      <family val="2"/>
    </font>
    <font>
      <sz val="10"/>
      <name val="Times New Roman"/>
      <family val="1"/>
    </font>
    <font>
      <sz val="11"/>
      <name val="Times New Roman"/>
      <family val="1"/>
    </font>
    <font>
      <sz val="11"/>
      <color indexed="8"/>
      <name val="Calibri"/>
      <family val="2"/>
    </font>
    <font>
      <sz val="11"/>
      <color indexed="9"/>
      <name val="Calibri"/>
      <family val="2"/>
    </font>
    <font>
      <sz val="11"/>
      <color indexed="20"/>
      <name val="Calibri"/>
      <family val="2"/>
    </font>
    <font>
      <sz val="11"/>
      <color indexed="17"/>
      <name val="Calibri"/>
      <family val="2"/>
    </font>
    <font>
      <b/>
      <sz val="11"/>
      <color indexed="10"/>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8"/>
      <name val="Arial"/>
      <family val="2"/>
    </font>
    <font>
      <i/>
      <sz val="11"/>
      <color indexed="23"/>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0"/>
      <name val="Courier"/>
      <family val="3"/>
    </font>
    <font>
      <b/>
      <sz val="10"/>
      <name val="Bookman Old Style"/>
      <family val="1"/>
    </font>
    <font>
      <sz val="11"/>
      <color indexed="10"/>
      <name val="Calibri"/>
      <family val="2"/>
    </font>
    <font>
      <sz val="11"/>
      <color indexed="60"/>
      <name val="Calibri"/>
      <family val="2"/>
    </font>
    <font>
      <sz val="11"/>
      <color indexed="19"/>
      <name val="Calibri"/>
      <family val="2"/>
    </font>
    <font>
      <sz val="10"/>
      <color indexed="8"/>
      <name val="Arial"/>
      <family val="2"/>
    </font>
    <font>
      <b/>
      <sz val="11"/>
      <color indexed="63"/>
      <name val="Calibri"/>
      <family val="2"/>
    </font>
    <font>
      <b/>
      <sz val="10"/>
      <name val="Arial"/>
      <family val="2"/>
    </font>
    <font>
      <sz val="10"/>
      <name val="MS Sans Serif"/>
      <family val="2"/>
    </font>
    <font>
      <b/>
      <sz val="18"/>
      <color indexed="62"/>
      <name val="Cambria"/>
      <family val="2"/>
    </font>
    <font>
      <b/>
      <sz val="15"/>
      <color indexed="8"/>
      <name val="Calibri"/>
      <family val="2"/>
    </font>
    <font>
      <b/>
      <sz val="15"/>
      <color indexed="56"/>
      <name val="Calibri"/>
      <family val="2"/>
    </font>
    <font>
      <b/>
      <sz val="18"/>
      <color indexed="56"/>
      <name val="Cambria"/>
      <family val="2"/>
    </font>
    <font>
      <b/>
      <sz val="13"/>
      <color indexed="56"/>
      <name val="Calibri"/>
      <family val="2"/>
    </font>
    <font>
      <b/>
      <sz val="11"/>
      <color indexed="56"/>
      <name val="Calibri"/>
      <family val="2"/>
    </font>
    <font>
      <b/>
      <sz val="11"/>
      <color indexed="8"/>
      <name val="Calibri"/>
      <family val="2"/>
    </font>
    <font>
      <sz val="11"/>
      <color rgb="FF000000"/>
      <name val="Calibri"/>
      <family val="2"/>
      <scheme val="minor"/>
    </font>
    <font>
      <u/>
      <sz val="11"/>
      <color theme="10"/>
      <name val="Calibri"/>
      <family val="2"/>
    </font>
    <font>
      <sz val="11"/>
      <color theme="1"/>
      <name val="Arial"/>
      <family val="2"/>
    </font>
    <font>
      <b/>
      <sz val="11"/>
      <color theme="1"/>
      <name val="Arial"/>
      <family val="2"/>
    </font>
    <font>
      <b/>
      <sz val="9"/>
      <color theme="1"/>
      <name val="Arial"/>
      <family val="2"/>
    </font>
    <font>
      <b/>
      <sz val="12"/>
      <name val="Arial"/>
      <family val="2"/>
    </font>
    <font>
      <sz val="12"/>
      <name val="Arial"/>
      <family val="2"/>
    </font>
    <font>
      <sz val="12"/>
      <name val="Times New Roman"/>
      <family val="1"/>
    </font>
    <font>
      <b/>
      <sz val="12"/>
      <name val="Times New Roman"/>
      <family val="1"/>
    </font>
    <font>
      <sz val="10"/>
      <color theme="1"/>
      <name val="Calibri"/>
      <family val="2"/>
      <scheme val="minor"/>
    </font>
    <font>
      <sz val="11"/>
      <name val="Times New Roman"/>
      <family val="1"/>
    </font>
    <font>
      <sz val="11"/>
      <name val="Arial"/>
      <family val="2"/>
    </font>
    <font>
      <b/>
      <sz val="11"/>
      <name val="Arial"/>
      <family val="2"/>
    </font>
    <font>
      <b/>
      <u/>
      <sz val="11"/>
      <name val="Arial"/>
      <family val="2"/>
    </font>
    <font>
      <u/>
      <sz val="11"/>
      <name val="Arial"/>
      <family val="2"/>
    </font>
    <font>
      <b/>
      <sz val="11"/>
      <color indexed="9"/>
      <name val="Arial"/>
      <family val="2"/>
    </font>
    <font>
      <sz val="11"/>
      <name val="Calibri"/>
      <family val="2"/>
      <scheme val="minor"/>
    </font>
    <font>
      <b/>
      <sz val="11"/>
      <name val="Calibri"/>
      <family val="2"/>
      <scheme val="minor"/>
    </font>
    <font>
      <sz val="10"/>
      <name val="Arial"/>
      <family val="2"/>
    </font>
    <font>
      <sz val="10"/>
      <name val="Arial"/>
      <family val="2"/>
    </font>
    <font>
      <sz val="9"/>
      <color rgb="FF333333"/>
      <name val="Helvetica"/>
      <family val="2"/>
    </font>
    <font>
      <b/>
      <sz val="16"/>
      <name val="Arial"/>
      <family val="2"/>
    </font>
    <font>
      <b/>
      <sz val="10"/>
      <color theme="0"/>
      <name val="Arial"/>
      <family val="2"/>
    </font>
    <font>
      <b/>
      <sz val="10"/>
      <color theme="1"/>
      <name val="Arial"/>
      <family val="2"/>
    </font>
  </fonts>
  <fills count="39">
    <fill>
      <patternFill patternType="none"/>
    </fill>
    <fill>
      <patternFill patternType="gray125"/>
    </fill>
    <fill>
      <patternFill patternType="solid">
        <fgColor indexed="9"/>
        <bgColor indexed="9"/>
      </patternFill>
    </fill>
    <fill>
      <patternFill patternType="solid">
        <fgColor indexed="8"/>
        <bgColor indexed="64"/>
      </patternFill>
    </fill>
    <fill>
      <patternFill patternType="solid">
        <fgColor indexed="9"/>
        <bgColor indexed="64"/>
      </patternFill>
    </fill>
    <fill>
      <patternFill patternType="solid">
        <fgColor theme="0"/>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6"/>
      </patternFill>
    </fill>
    <fill>
      <patternFill patternType="solid">
        <fgColor indexed="54"/>
      </patternFill>
    </fill>
    <fill>
      <patternFill patternType="solid">
        <fgColor indexed="10"/>
      </patternFill>
    </fill>
    <fill>
      <patternFill patternType="solid">
        <fgColor indexed="9"/>
      </patternFill>
    </fill>
    <fill>
      <patternFill patternType="solid">
        <fgColor indexed="22"/>
      </patternFill>
    </fill>
    <fill>
      <patternFill patternType="solid">
        <fgColor indexed="55"/>
      </patternFill>
    </fill>
    <fill>
      <patternFill patternType="solid">
        <fgColor indexed="62"/>
      </patternFill>
    </fill>
    <fill>
      <patternFill patternType="solid">
        <fgColor indexed="57"/>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00"/>
        <bgColor indexed="64"/>
      </patternFill>
    </fill>
    <fill>
      <patternFill patternType="solid">
        <fgColor indexed="51"/>
        <bgColor indexed="64"/>
      </patternFill>
    </fill>
    <fill>
      <patternFill patternType="solid">
        <fgColor rgb="FF0000CC"/>
        <bgColor indexed="64"/>
      </patternFill>
    </fill>
    <fill>
      <patternFill patternType="solid">
        <fgColor rgb="FF00B0F0"/>
        <bgColor indexed="64"/>
      </patternFill>
    </fill>
    <fill>
      <patternFill patternType="solid">
        <fgColor rgb="FF92D050"/>
        <bgColor indexed="64"/>
      </patternFill>
    </fill>
  </fills>
  <borders count="127">
    <border>
      <left/>
      <right/>
      <top/>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style="medium">
        <color indexed="64"/>
      </bottom>
      <diagonal/>
    </border>
    <border>
      <left/>
      <right/>
      <top/>
      <bottom style="thick">
        <color indexed="22"/>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top style="hair">
        <color auto="1"/>
      </top>
      <bottom style="thin">
        <color auto="1"/>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thin">
        <color indexed="64"/>
      </right>
      <top style="thin">
        <color indexed="64"/>
      </top>
      <bottom/>
      <diagonal/>
    </border>
    <border>
      <left/>
      <right/>
      <top/>
      <bottom style="hair">
        <color indexed="64"/>
      </bottom>
      <diagonal/>
    </border>
    <border>
      <left style="thin">
        <color indexed="64"/>
      </left>
      <right style="thin">
        <color indexed="64"/>
      </right>
      <top/>
      <bottom style="hair">
        <color indexed="64"/>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diagonal/>
    </border>
    <border>
      <left style="hair">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hair">
        <color indexed="64"/>
      </left>
      <right style="thin">
        <color indexed="64"/>
      </right>
      <top/>
      <bottom style="hair">
        <color indexed="64"/>
      </bottom>
      <diagonal/>
    </border>
    <border>
      <left/>
      <right style="hair">
        <color indexed="64"/>
      </right>
      <top/>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auto="1"/>
      </top>
      <bottom style="hair">
        <color auto="1"/>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top/>
      <bottom style="thin">
        <color indexed="64"/>
      </bottom>
      <diagonal/>
    </border>
    <border>
      <left/>
      <right style="medium">
        <color auto="1"/>
      </right>
      <top/>
      <bottom style="thin">
        <color indexed="64"/>
      </bottom>
      <diagonal/>
    </border>
    <border>
      <left style="thin">
        <color indexed="64"/>
      </left>
      <right style="medium">
        <color auto="1"/>
      </right>
      <top/>
      <bottom style="hair">
        <color indexed="64"/>
      </bottom>
      <diagonal/>
    </border>
    <border>
      <left style="thin">
        <color indexed="64"/>
      </left>
      <right style="medium">
        <color auto="1"/>
      </right>
      <top style="hair">
        <color indexed="64"/>
      </top>
      <bottom style="hair">
        <color indexed="64"/>
      </bottom>
      <diagonal/>
    </border>
    <border>
      <left style="medium">
        <color auto="1"/>
      </left>
      <right style="thin">
        <color indexed="64"/>
      </right>
      <top/>
      <bottom style="hair">
        <color indexed="64"/>
      </bottom>
      <diagonal/>
    </border>
    <border>
      <left style="medium">
        <color auto="1"/>
      </left>
      <right style="thin">
        <color indexed="64"/>
      </right>
      <top style="hair">
        <color indexed="64"/>
      </top>
      <bottom style="hair">
        <color indexed="64"/>
      </bottom>
      <diagonal/>
    </border>
    <border>
      <left style="medium">
        <color auto="1"/>
      </left>
      <right style="thin">
        <color indexed="64"/>
      </right>
      <top style="hair">
        <color indexed="64"/>
      </top>
      <bottom style="thin">
        <color indexed="64"/>
      </bottom>
      <diagonal/>
    </border>
    <border>
      <left style="thin">
        <color indexed="64"/>
      </left>
      <right style="medium">
        <color auto="1"/>
      </right>
      <top style="hair">
        <color indexed="64"/>
      </top>
      <bottom style="thin">
        <color indexed="64"/>
      </bottom>
      <diagonal/>
    </border>
    <border>
      <left style="hair">
        <color indexed="64"/>
      </left>
      <right style="medium">
        <color auto="1"/>
      </right>
      <top style="thin">
        <color indexed="64"/>
      </top>
      <bottom style="hair">
        <color indexed="64"/>
      </bottom>
      <diagonal/>
    </border>
    <border>
      <left style="hair">
        <color indexed="64"/>
      </left>
      <right style="medium">
        <color auto="1"/>
      </right>
      <top style="hair">
        <color indexed="64"/>
      </top>
      <bottom style="thin">
        <color indexed="64"/>
      </bottom>
      <diagonal/>
    </border>
    <border>
      <left style="medium">
        <color auto="1"/>
      </left>
      <right style="hair">
        <color indexed="64"/>
      </right>
      <top style="thin">
        <color indexed="64"/>
      </top>
      <bottom/>
      <diagonal/>
    </border>
    <border>
      <left style="medium">
        <color auto="1"/>
      </left>
      <right style="hair">
        <color indexed="64"/>
      </right>
      <top/>
      <bottom style="thin">
        <color indexed="64"/>
      </bottom>
      <diagonal/>
    </border>
    <border>
      <left style="medium">
        <color auto="1"/>
      </left>
      <right/>
      <top style="hair">
        <color indexed="64"/>
      </top>
      <bottom style="medium">
        <color auto="1"/>
      </bottom>
      <diagonal/>
    </border>
    <border>
      <left style="medium">
        <color indexed="64"/>
      </left>
      <right style="hair">
        <color indexed="64"/>
      </right>
      <top style="hair">
        <color indexed="64"/>
      </top>
      <bottom style="medium">
        <color auto="1"/>
      </bottom>
      <diagonal/>
    </border>
    <border>
      <left style="hair">
        <color indexed="64"/>
      </left>
      <right style="hair">
        <color indexed="64"/>
      </right>
      <top style="hair">
        <color indexed="64"/>
      </top>
      <bottom style="medium">
        <color auto="1"/>
      </bottom>
      <diagonal/>
    </border>
    <border>
      <left style="hair">
        <color indexed="64"/>
      </left>
      <right style="thin">
        <color indexed="64"/>
      </right>
      <top style="hair">
        <color indexed="64"/>
      </top>
      <bottom style="medium">
        <color auto="1"/>
      </bottom>
      <diagonal/>
    </border>
    <border>
      <left style="thin">
        <color indexed="64"/>
      </left>
      <right/>
      <top/>
      <bottom style="medium">
        <color auto="1"/>
      </bottom>
      <diagonal/>
    </border>
    <border>
      <left style="medium">
        <color auto="1"/>
      </left>
      <right/>
      <top style="thin">
        <color indexed="64"/>
      </top>
      <bottom/>
      <diagonal/>
    </border>
    <border>
      <left style="thin">
        <color indexed="64"/>
      </left>
      <right style="medium">
        <color auto="1"/>
      </right>
      <top style="thin">
        <color indexed="64"/>
      </top>
      <bottom/>
      <diagonal/>
    </border>
    <border>
      <left style="thin">
        <color indexed="64"/>
      </left>
      <right style="medium">
        <color auto="1"/>
      </right>
      <top/>
      <bottom style="thin">
        <color indexed="64"/>
      </bottom>
      <diagonal/>
    </border>
    <border>
      <left style="medium">
        <color auto="1"/>
      </left>
      <right/>
      <top style="thin">
        <color auto="1"/>
      </top>
      <bottom style="hair">
        <color auto="1"/>
      </bottom>
      <diagonal/>
    </border>
    <border>
      <left style="medium">
        <color auto="1"/>
      </left>
      <right/>
      <top style="hair">
        <color indexed="64"/>
      </top>
      <bottom style="thin">
        <color indexed="64"/>
      </bottom>
      <diagonal/>
    </border>
    <border>
      <left/>
      <right style="medium">
        <color auto="1"/>
      </right>
      <top style="thin">
        <color indexed="64"/>
      </top>
      <bottom/>
      <diagonal/>
    </border>
    <border>
      <left style="medium">
        <color auto="1"/>
      </left>
      <right style="thin">
        <color indexed="64"/>
      </right>
      <top style="thin">
        <color indexed="64"/>
      </top>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thin">
        <color indexed="64"/>
      </right>
      <top/>
      <bottom style="thin">
        <color indexed="64"/>
      </bottom>
      <diagonal/>
    </border>
  </borders>
  <cellStyleXfs count="7744">
    <xf numFmtId="0" fontId="0" fillId="0" borderId="0"/>
    <xf numFmtId="0" fontId="6" fillId="0" borderId="0"/>
    <xf numFmtId="0" fontId="11" fillId="0" borderId="0">
      <alignment horizontal="right"/>
    </xf>
    <xf numFmtId="0" fontId="6" fillId="0" borderId="0"/>
    <xf numFmtId="9" fontId="6" fillId="0" borderId="0" applyFont="0" applyFill="0" applyBorder="0" applyAlignment="0" applyProtection="0"/>
    <xf numFmtId="164" fontId="6" fillId="0" borderId="0" applyFont="0" applyFill="0" applyBorder="0" applyAlignment="0" applyProtection="0"/>
    <xf numFmtId="166" fontId="5" fillId="0" borderId="0"/>
    <xf numFmtId="0" fontId="5" fillId="0" borderId="0"/>
    <xf numFmtId="169" fontId="5" fillId="0" borderId="0" applyFont="0" applyFill="0" applyBorder="0" applyAlignment="0" applyProtection="0"/>
    <xf numFmtId="0" fontId="5" fillId="0" borderId="0"/>
    <xf numFmtId="164" fontId="5" fillId="0" borderId="0" applyFont="0" applyFill="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7" borderId="0" applyNumberFormat="0" applyBorder="0" applyAlignment="0" applyProtection="0"/>
    <xf numFmtId="0" fontId="18" fillId="15" borderId="0" applyNumberFormat="0" applyBorder="0" applyAlignment="0" applyProtection="0"/>
    <xf numFmtId="0" fontId="18" fillId="12" borderId="0" applyNumberFormat="0" applyBorder="0" applyAlignment="0" applyProtection="0"/>
    <xf numFmtId="0" fontId="18" fillId="10" borderId="0" applyNumberFormat="0" applyBorder="0" applyAlignment="0" applyProtection="0"/>
    <xf numFmtId="0" fontId="18" fillId="8"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9" fillId="10" borderId="0" applyNumberFormat="0" applyBorder="0" applyAlignment="0" applyProtection="0"/>
    <xf numFmtId="0" fontId="19" fillId="18" borderId="0" applyNumberFormat="0" applyBorder="0" applyAlignment="0" applyProtection="0"/>
    <xf numFmtId="0" fontId="19" fillId="17" borderId="0" applyNumberFormat="0" applyBorder="0" applyAlignment="0" applyProtection="0"/>
    <xf numFmtId="0" fontId="19" fillId="12" borderId="0" applyNumberFormat="0" applyBorder="0" applyAlignment="0" applyProtection="0"/>
    <xf numFmtId="0" fontId="19" fillId="10" borderId="0" applyNumberFormat="0" applyBorder="0" applyAlignment="0" applyProtection="0"/>
    <xf numFmtId="0" fontId="19" fillId="7"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18" borderId="0" applyNumberFormat="0" applyBorder="0" applyAlignment="0" applyProtection="0"/>
    <xf numFmtId="0" fontId="19" fillId="17" borderId="0" applyNumberFormat="0" applyBorder="0" applyAlignment="0" applyProtection="0"/>
    <xf numFmtId="0" fontId="19" fillId="24"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20" fillId="14"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2" fillId="26" borderId="24" applyNumberFormat="0" applyAlignment="0" applyProtection="0"/>
    <xf numFmtId="0" fontId="23" fillId="27" borderId="24" applyNumberFormat="0" applyAlignment="0" applyProtection="0"/>
    <xf numFmtId="0" fontId="23" fillId="27" borderId="24" applyNumberFormat="0" applyAlignment="0" applyProtection="0"/>
    <xf numFmtId="0" fontId="23" fillId="27" borderId="24" applyNumberFormat="0" applyAlignment="0" applyProtection="0"/>
    <xf numFmtId="0" fontId="23" fillId="27" borderId="24" applyNumberFormat="0" applyAlignment="0" applyProtection="0"/>
    <xf numFmtId="0" fontId="23" fillId="27" borderId="24" applyNumberFormat="0" applyAlignment="0" applyProtection="0"/>
    <xf numFmtId="0" fontId="23" fillId="27" borderId="24" applyNumberFormat="0" applyAlignment="0" applyProtection="0"/>
    <xf numFmtId="0" fontId="23" fillId="27" borderId="24" applyNumberFormat="0" applyAlignment="0" applyProtection="0"/>
    <xf numFmtId="0" fontId="23" fillId="27" borderId="24" applyNumberFormat="0" applyAlignment="0" applyProtection="0"/>
    <xf numFmtId="0" fontId="23" fillId="27" borderId="24" applyNumberFormat="0" applyAlignment="0" applyProtection="0"/>
    <xf numFmtId="0" fontId="23" fillId="27" borderId="24" applyNumberFormat="0" applyAlignment="0" applyProtection="0"/>
    <xf numFmtId="0" fontId="23" fillId="27" borderId="24" applyNumberFormat="0" applyAlignment="0" applyProtection="0"/>
    <xf numFmtId="0" fontId="23" fillId="27" borderId="24" applyNumberFormat="0" applyAlignment="0" applyProtection="0"/>
    <xf numFmtId="0" fontId="23" fillId="27" borderId="24" applyNumberFormat="0" applyAlignment="0" applyProtection="0"/>
    <xf numFmtId="0" fontId="23" fillId="27" borderId="24"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4" fillId="28" borderId="25" applyNumberFormat="0" applyAlignment="0" applyProtection="0"/>
    <xf numFmtId="3" fontId="5" fillId="0" borderId="0" applyFont="0" applyFill="0" applyBorder="0" applyAlignment="0" applyProtection="0"/>
    <xf numFmtId="3" fontId="5" fillId="0" borderId="0" applyFont="0" applyFill="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26" fillId="9" borderId="24" applyNumberFormat="0" applyAlignment="0" applyProtection="0"/>
    <xf numFmtId="0" fontId="26" fillId="9" borderId="24" applyNumberFormat="0" applyAlignment="0" applyProtection="0"/>
    <xf numFmtId="0" fontId="26" fillId="9" borderId="24" applyNumberFormat="0" applyAlignment="0" applyProtection="0"/>
    <xf numFmtId="0" fontId="26" fillId="9" borderId="24" applyNumberFormat="0" applyAlignment="0" applyProtection="0"/>
    <xf numFmtId="0" fontId="26" fillId="9" borderId="24" applyNumberFormat="0" applyAlignment="0" applyProtection="0"/>
    <xf numFmtId="0" fontId="26" fillId="9" borderId="24" applyNumberFormat="0" applyAlignment="0" applyProtection="0"/>
    <xf numFmtId="0" fontId="26" fillId="9" borderId="24" applyNumberFormat="0" applyAlignment="0" applyProtection="0"/>
    <xf numFmtId="0" fontId="26" fillId="9" borderId="24" applyNumberFormat="0" applyAlignment="0" applyProtection="0"/>
    <xf numFmtId="0" fontId="26" fillId="9" borderId="24" applyNumberFormat="0" applyAlignment="0" applyProtection="0"/>
    <xf numFmtId="0" fontId="26" fillId="9" borderId="24" applyNumberFormat="0" applyAlignment="0" applyProtection="0"/>
    <xf numFmtId="0" fontId="26" fillId="9" borderId="24" applyNumberFormat="0" applyAlignment="0" applyProtection="0"/>
    <xf numFmtId="0" fontId="26" fillId="9" borderId="24" applyNumberFormat="0" applyAlignment="0" applyProtection="0"/>
    <xf numFmtId="0" fontId="26" fillId="9" borderId="24" applyNumberFormat="0" applyAlignment="0" applyProtection="0"/>
    <xf numFmtId="0" fontId="26" fillId="9" borderId="24" applyNumberFormat="0" applyAlignment="0" applyProtection="0"/>
    <xf numFmtId="169" fontId="27" fillId="0" borderId="0" applyFill="0" applyBorder="0" applyAlignment="0" applyProtection="0"/>
    <xf numFmtId="0" fontId="28" fillId="0" borderId="0" applyNumberFormat="0" applyFill="0" applyBorder="0" applyAlignment="0" applyProtection="0"/>
    <xf numFmtId="0" fontId="21" fillId="10" borderId="0" applyNumberFormat="0" applyBorder="0" applyAlignment="0" applyProtection="0"/>
    <xf numFmtId="0" fontId="29" fillId="0" borderId="27" applyNumberFormat="0" applyFill="0" applyAlignment="0" applyProtection="0"/>
    <xf numFmtId="0" fontId="30" fillId="0" borderId="28" applyNumberFormat="0" applyFill="0" applyAlignment="0" applyProtection="0"/>
    <xf numFmtId="0" fontId="31" fillId="0" borderId="29"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33" fillId="0" borderId="0"/>
    <xf numFmtId="0" fontId="26" fillId="15" borderId="24" applyNumberFormat="0" applyAlignment="0" applyProtection="0"/>
    <xf numFmtId="165" fontId="34" fillId="0" borderId="0"/>
    <xf numFmtId="0" fontId="35" fillId="0" borderId="30" applyNumberFormat="0" applyFill="0" applyAlignment="0" applyProtection="0"/>
    <xf numFmtId="166" fontId="5" fillId="0" borderId="0" applyFont="0" applyFill="0" applyBorder="0" applyAlignment="0" applyProtection="0"/>
    <xf numFmtId="170" fontId="5" fillId="0" borderId="0" applyFont="0" applyFill="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7" fillId="15" borderId="0" applyNumberFormat="0" applyBorder="0" applyAlignment="0" applyProtection="0"/>
    <xf numFmtId="0" fontId="18" fillId="0" borderId="0"/>
    <xf numFmtId="0" fontId="18" fillId="0" borderId="0"/>
    <xf numFmtId="0" fontId="5" fillId="0" borderId="0"/>
    <xf numFmtId="0" fontId="18" fillId="0" borderId="0"/>
    <xf numFmtId="0" fontId="18" fillId="0" borderId="0"/>
    <xf numFmtId="0" fontId="5" fillId="0" borderId="0" applyProtection="0"/>
    <xf numFmtId="0" fontId="18" fillId="0" borderId="0"/>
    <xf numFmtId="0" fontId="1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0" borderId="0"/>
    <xf numFmtId="0" fontId="18" fillId="0" borderId="0"/>
    <xf numFmtId="0" fontId="18" fillId="0" borderId="0"/>
    <xf numFmtId="0" fontId="18" fillId="0" borderId="0"/>
    <xf numFmtId="0" fontId="18" fillId="0" borderId="0"/>
    <xf numFmtId="0" fontId="5" fillId="0" borderId="0"/>
    <xf numFmtId="0" fontId="5" fillId="0" borderId="0"/>
    <xf numFmtId="0" fontId="5" fillId="0" borderId="0"/>
    <xf numFmtId="0" fontId="18" fillId="0" borderId="0"/>
    <xf numFmtId="0" fontId="18" fillId="0" borderId="0"/>
    <xf numFmtId="0" fontId="18" fillId="0" borderId="0"/>
    <xf numFmtId="0" fontId="18" fillId="0" borderId="0"/>
    <xf numFmtId="0" fontId="18" fillId="0" borderId="0"/>
    <xf numFmtId="0" fontId="18" fillId="8" borderId="31" applyNumberFormat="0" applyFont="0" applyAlignment="0" applyProtection="0"/>
    <xf numFmtId="0" fontId="18" fillId="8" borderId="31" applyNumberFormat="0" applyFont="0" applyAlignment="0" applyProtection="0"/>
    <xf numFmtId="0" fontId="18" fillId="8" borderId="31" applyNumberFormat="0" applyFont="0" applyAlignment="0" applyProtection="0"/>
    <xf numFmtId="0" fontId="18" fillId="8" borderId="31" applyNumberFormat="0" applyFont="0" applyAlignment="0" applyProtection="0"/>
    <xf numFmtId="0" fontId="18" fillId="8" borderId="31" applyNumberFormat="0" applyFont="0" applyAlignment="0" applyProtection="0"/>
    <xf numFmtId="0" fontId="18" fillId="8" borderId="31" applyNumberFormat="0" applyFont="0" applyAlignment="0" applyProtection="0"/>
    <xf numFmtId="0" fontId="38" fillId="8" borderId="31" applyNumberFormat="0" applyFont="0" applyAlignment="0" applyProtection="0"/>
    <xf numFmtId="0" fontId="38" fillId="8" borderId="31" applyNumberFormat="0" applyFont="0" applyAlignment="0" applyProtection="0"/>
    <xf numFmtId="0" fontId="38" fillId="8" borderId="31" applyNumberFormat="0" applyFont="0" applyAlignment="0" applyProtection="0"/>
    <xf numFmtId="0" fontId="18" fillId="8" borderId="31" applyNumberFormat="0" applyFont="0" applyAlignment="0" applyProtection="0"/>
    <xf numFmtId="0" fontId="18" fillId="8" borderId="31" applyNumberFormat="0" applyFont="0" applyAlignment="0" applyProtection="0"/>
    <xf numFmtId="0" fontId="18" fillId="8" borderId="31" applyNumberFormat="0" applyFont="0" applyAlignment="0" applyProtection="0"/>
    <xf numFmtId="0" fontId="18" fillId="8" borderId="31" applyNumberFormat="0" applyFont="0" applyAlignment="0" applyProtection="0"/>
    <xf numFmtId="0" fontId="18" fillId="8" borderId="31" applyNumberFormat="0" applyFont="0" applyAlignment="0" applyProtection="0"/>
    <xf numFmtId="0" fontId="5" fillId="8" borderId="31" applyNumberFormat="0" applyFont="0" applyAlignment="0" applyProtection="0"/>
    <xf numFmtId="0" fontId="39" fillId="26" borderId="32" applyNumberFormat="0" applyAlignment="0" applyProtection="0"/>
    <xf numFmtId="10" fontId="40" fillId="0" borderId="33">
      <alignment horizontal="center"/>
    </xf>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9" fillId="27" borderId="32" applyNumberFormat="0" applyAlignment="0" applyProtection="0"/>
    <xf numFmtId="0" fontId="39" fillId="27" borderId="32" applyNumberFormat="0" applyAlignment="0" applyProtection="0"/>
    <xf numFmtId="0" fontId="39" fillId="27" borderId="32" applyNumberFormat="0" applyAlignment="0" applyProtection="0"/>
    <xf numFmtId="0" fontId="39" fillId="27" borderId="32" applyNumberFormat="0" applyAlignment="0" applyProtection="0"/>
    <xf numFmtId="0" fontId="39" fillId="27" borderId="32" applyNumberFormat="0" applyAlignment="0" applyProtection="0"/>
    <xf numFmtId="0" fontId="39" fillId="27" borderId="32" applyNumberFormat="0" applyAlignment="0" applyProtection="0"/>
    <xf numFmtId="0" fontId="39" fillId="27" borderId="32" applyNumberFormat="0" applyAlignment="0" applyProtection="0"/>
    <xf numFmtId="0" fontId="39" fillId="27" borderId="32" applyNumberFormat="0" applyAlignment="0" applyProtection="0"/>
    <xf numFmtId="0" fontId="39" fillId="27" borderId="32" applyNumberFormat="0" applyAlignment="0" applyProtection="0"/>
    <xf numFmtId="0" fontId="39" fillId="27" borderId="32" applyNumberFormat="0" applyAlignment="0" applyProtection="0"/>
    <xf numFmtId="0" fontId="39" fillId="27" borderId="32" applyNumberFormat="0" applyAlignment="0" applyProtection="0"/>
    <xf numFmtId="0" fontId="39" fillId="27" borderId="32" applyNumberFormat="0" applyAlignment="0" applyProtection="0"/>
    <xf numFmtId="0" fontId="39" fillId="27" borderId="32" applyNumberFormat="0" applyAlignment="0" applyProtection="0"/>
    <xf numFmtId="0" fontId="39" fillId="27" borderId="32" applyNumberFormat="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9" fontId="5" fillId="0" borderId="0" applyFill="0" applyBorder="0" applyAlignment="0" applyProtection="0"/>
    <xf numFmtId="164" fontId="5" fillId="0" borderId="0" applyFont="0" applyFill="0" applyBorder="0" applyAlignment="0" applyProtection="0"/>
    <xf numFmtId="171" fontId="5" fillId="0" borderId="0" applyFill="0" applyBorder="0" applyAlignment="0" applyProtection="0"/>
    <xf numFmtId="164" fontId="5" fillId="0" borderId="0" applyFont="0" applyFill="0" applyBorder="0" applyAlignment="0" applyProtection="0"/>
    <xf numFmtId="172"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73" fontId="5" fillId="0" borderId="0" applyFill="0" applyBorder="0" applyAlignment="0" applyProtection="0"/>
    <xf numFmtId="164" fontId="5" fillId="0" borderId="0" applyFont="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2" fillId="0" borderId="0" applyNumberFormat="0" applyFill="0" applyBorder="0" applyAlignment="0" applyProtection="0"/>
    <xf numFmtId="0" fontId="43" fillId="0" borderId="34"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8" fillId="0" borderId="37" applyNumberFormat="0" applyFill="0" applyAlignment="0" applyProtection="0"/>
    <xf numFmtId="0" fontId="48" fillId="0" borderId="37" applyNumberFormat="0" applyFill="0" applyAlignment="0" applyProtection="0"/>
    <xf numFmtId="0" fontId="48" fillId="0" borderId="37" applyNumberFormat="0" applyFill="0" applyAlignment="0" applyProtection="0"/>
    <xf numFmtId="0" fontId="48" fillId="0" borderId="37" applyNumberFormat="0" applyFill="0" applyAlignment="0" applyProtection="0"/>
    <xf numFmtId="0" fontId="48" fillId="0" borderId="37" applyNumberFormat="0" applyFill="0" applyAlignment="0" applyProtection="0"/>
    <xf numFmtId="0" fontId="48" fillId="0" borderId="37" applyNumberFormat="0" applyFill="0" applyAlignment="0" applyProtection="0"/>
    <xf numFmtId="0" fontId="48" fillId="0" borderId="37" applyNumberFormat="0" applyFill="0" applyAlignment="0" applyProtection="0"/>
    <xf numFmtId="0" fontId="48" fillId="0" borderId="37" applyNumberFormat="0" applyFill="0" applyAlignment="0" applyProtection="0"/>
    <xf numFmtId="0" fontId="48" fillId="0" borderId="37" applyNumberFormat="0" applyFill="0" applyAlignment="0" applyProtection="0"/>
    <xf numFmtId="0" fontId="48" fillId="0" borderId="37" applyNumberFormat="0" applyFill="0" applyAlignment="0" applyProtection="0"/>
    <xf numFmtId="0" fontId="48" fillId="0" borderId="37" applyNumberFormat="0" applyFill="0" applyAlignment="0" applyProtection="0"/>
    <xf numFmtId="0" fontId="48" fillId="0" borderId="37" applyNumberFormat="0" applyFill="0" applyAlignment="0" applyProtection="0"/>
    <xf numFmtId="0" fontId="48" fillId="0" borderId="37" applyNumberFormat="0" applyFill="0" applyAlignment="0" applyProtection="0"/>
    <xf numFmtId="0" fontId="48" fillId="0" borderId="37" applyNumberFormat="0" applyFill="0" applyAlignment="0" applyProtection="0"/>
    <xf numFmtId="164" fontId="5" fillId="0" borderId="0" applyFont="0" applyFill="0" applyBorder="0" applyAlignment="0" applyProtection="0"/>
    <xf numFmtId="0" fontId="35" fillId="0" borderId="0" applyNumberFormat="0" applyFill="0" applyBorder="0" applyAlignment="0" applyProtection="0"/>
    <xf numFmtId="0" fontId="23" fillId="27" borderId="56" applyNumberFormat="0" applyAlignment="0" applyProtection="0"/>
    <xf numFmtId="0" fontId="26" fillId="9" borderId="56" applyNumberFormat="0" applyAlignment="0" applyProtection="0"/>
    <xf numFmtId="0" fontId="5" fillId="8" borderId="57" applyNumberFormat="0" applyFont="0" applyAlignment="0" applyProtection="0"/>
    <xf numFmtId="0" fontId="39" fillId="27" borderId="58" applyNumberFormat="0" applyAlignment="0" applyProtection="0"/>
    <xf numFmtId="0" fontId="48" fillId="0" borderId="59" applyNumberFormat="0" applyFill="0" applyAlignment="0" applyProtection="0"/>
    <xf numFmtId="0" fontId="4" fillId="0" borderId="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40" fillId="0" borderId="0" applyFill="0" applyBorder="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3" fillId="27" borderId="56"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4" fillId="28" borderId="25" applyNumberFormat="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164" fontId="5" fillId="0" borderId="0" applyFont="0" applyFill="0" applyBorder="0" applyAlignment="0" applyProtection="0"/>
    <xf numFmtId="164" fontId="5" fillId="0" borderId="0" applyFont="0" applyFill="0" applyBorder="0" applyAlignment="0" applyProtection="0"/>
    <xf numFmtId="178" fontId="5" fillId="0" borderId="0" applyFont="0" applyFill="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6" fillId="9" borderId="56" applyNumberFormat="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179" fontId="4" fillId="0" borderId="0" applyFont="0" applyFill="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 fillId="0" borderId="0"/>
    <xf numFmtId="0" fontId="5" fillId="0" borderId="0"/>
    <xf numFmtId="0" fontId="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xf numFmtId="0" fontId="5" fillId="0" borderId="0"/>
    <xf numFmtId="0" fontId="5" fillId="8" borderId="57" applyNumberFormat="0" applyFont="0" applyAlignment="0" applyProtection="0"/>
    <xf numFmtId="0" fontId="5" fillId="8" borderId="57" applyNumberFormat="0" applyFont="0" applyAlignment="0" applyProtection="0"/>
    <xf numFmtId="0" fontId="38" fillId="8" borderId="57" applyNumberFormat="0" applyFont="0" applyAlignment="0" applyProtection="0"/>
    <xf numFmtId="0" fontId="38" fillId="8" borderId="57" applyNumberFormat="0" applyFont="0" applyAlignment="0" applyProtection="0"/>
    <xf numFmtId="0" fontId="38" fillId="8" borderId="57" applyNumberFormat="0" applyFont="0" applyAlignment="0" applyProtection="0"/>
    <xf numFmtId="0" fontId="38" fillId="8" borderId="57" applyNumberFormat="0" applyFont="0" applyAlignment="0" applyProtection="0"/>
    <xf numFmtId="0" fontId="38" fillId="8" borderId="57" applyNumberFormat="0" applyFont="0" applyAlignment="0" applyProtection="0"/>
    <xf numFmtId="0" fontId="38" fillId="8" borderId="57" applyNumberFormat="0" applyFont="0" applyAlignment="0" applyProtection="0"/>
    <xf numFmtId="0" fontId="38" fillId="8" borderId="57" applyNumberFormat="0" applyFont="0" applyAlignment="0" applyProtection="0"/>
    <xf numFmtId="0" fontId="38" fillId="8" borderId="57" applyNumberFormat="0" applyFont="0" applyAlignment="0" applyProtection="0"/>
    <xf numFmtId="0" fontId="38" fillId="8" borderId="57" applyNumberFormat="0" applyFont="0" applyAlignment="0" applyProtection="0"/>
    <xf numFmtId="0" fontId="38" fillId="8" borderId="57" applyNumberFormat="0" applyFont="0" applyAlignment="0" applyProtection="0"/>
    <xf numFmtId="0" fontId="38" fillId="8" borderId="57" applyNumberFormat="0" applyFont="0" applyAlignment="0" applyProtection="0"/>
    <xf numFmtId="0" fontId="38" fillId="8" borderId="57" applyNumberFormat="0" applyFont="0" applyAlignment="0" applyProtection="0"/>
    <xf numFmtId="0" fontId="38" fillId="8" borderId="57" applyNumberFormat="0" applyFont="0" applyAlignment="0" applyProtection="0"/>
    <xf numFmtId="0" fontId="38" fillId="8" borderId="57" applyNumberFormat="0" applyFont="0" applyAlignment="0" applyProtection="0"/>
    <xf numFmtId="0" fontId="38" fillId="8" borderId="57" applyNumberFormat="0" applyFont="0" applyAlignment="0" applyProtection="0"/>
    <xf numFmtId="0" fontId="38" fillId="8" borderId="57" applyNumberFormat="0" applyFont="0" applyAlignment="0" applyProtection="0"/>
    <xf numFmtId="0" fontId="38" fillId="8" borderId="57" applyNumberFormat="0" applyFont="0" applyAlignment="0" applyProtection="0"/>
    <xf numFmtId="0" fontId="38" fillId="8" borderId="57" applyNumberFormat="0" applyFont="0" applyAlignment="0" applyProtection="0"/>
    <xf numFmtId="0" fontId="38" fillId="8" borderId="57" applyNumberFormat="0" applyFont="0" applyAlignment="0" applyProtection="0"/>
    <xf numFmtId="0" fontId="38" fillId="8" borderId="57" applyNumberFormat="0" applyFont="0" applyAlignment="0" applyProtection="0"/>
    <xf numFmtId="0" fontId="38" fillId="8" borderId="57" applyNumberFormat="0" applyFont="0" applyAlignment="0" applyProtection="0"/>
    <xf numFmtId="0" fontId="38" fillId="8" borderId="57" applyNumberFormat="0" applyFont="0" applyAlignment="0" applyProtection="0"/>
    <xf numFmtId="0" fontId="38" fillId="8" borderId="57" applyNumberFormat="0" applyFont="0" applyAlignment="0" applyProtection="0"/>
    <xf numFmtId="0" fontId="38" fillId="8" borderId="57" applyNumberFormat="0" applyFont="0" applyAlignment="0" applyProtection="0"/>
    <xf numFmtId="0" fontId="38" fillId="8" borderId="57" applyNumberFormat="0" applyFont="0" applyAlignment="0" applyProtection="0"/>
    <xf numFmtId="0" fontId="38" fillId="8" borderId="57" applyNumberFormat="0" applyFont="0" applyAlignment="0" applyProtection="0"/>
    <xf numFmtId="0" fontId="38" fillId="8" borderId="57" applyNumberFormat="0" applyFont="0" applyAlignment="0" applyProtection="0"/>
    <xf numFmtId="0" fontId="38" fillId="8" borderId="57" applyNumberFormat="0" applyFont="0" applyAlignment="0" applyProtection="0"/>
    <xf numFmtId="0" fontId="5" fillId="8" borderId="57" applyNumberFormat="0" applyFont="0" applyAlignment="0" applyProtection="0"/>
    <xf numFmtId="0" fontId="5" fillId="8" borderId="57" applyNumberFormat="0" applyFont="0" applyAlignment="0" applyProtection="0"/>
    <xf numFmtId="0" fontId="5" fillId="8" borderId="57" applyNumberFormat="0" applyFont="0" applyAlignment="0" applyProtection="0"/>
    <xf numFmtId="0" fontId="5" fillId="8" borderId="57" applyNumberFormat="0" applyFont="0" applyAlignment="0" applyProtection="0"/>
    <xf numFmtId="0" fontId="5" fillId="8" borderId="57" applyNumberFormat="0" applyFont="0" applyAlignment="0" applyProtection="0"/>
    <xf numFmtId="0" fontId="38" fillId="8" borderId="57" applyNumberFormat="0" applyFont="0" applyAlignment="0" applyProtection="0"/>
    <xf numFmtId="0" fontId="38" fillId="8" borderId="57" applyNumberFormat="0" applyFont="0" applyAlignment="0" applyProtection="0"/>
    <xf numFmtId="0" fontId="38" fillId="8" borderId="57" applyNumberFormat="0" applyFont="0" applyAlignment="0" applyProtection="0"/>
    <xf numFmtId="0" fontId="5" fillId="8" borderId="57" applyNumberFormat="0" applyFont="0" applyAlignment="0" applyProtection="0"/>
    <xf numFmtId="0" fontId="5" fillId="8" borderId="57" applyNumberFormat="0" applyFont="0" applyAlignment="0" applyProtection="0"/>
    <xf numFmtId="0" fontId="38" fillId="8" borderId="57" applyNumberFormat="0" applyFont="0" applyAlignment="0" applyProtection="0"/>
    <xf numFmtId="0" fontId="38" fillId="8" borderId="57" applyNumberFormat="0" applyFont="0" applyAlignment="0" applyProtection="0"/>
    <xf numFmtId="0" fontId="38" fillId="8" borderId="57" applyNumberFormat="0" applyFont="0" applyAlignment="0" applyProtection="0"/>
    <xf numFmtId="0" fontId="38" fillId="8" borderId="57" applyNumberFormat="0" applyFont="0" applyAlignment="0" applyProtection="0"/>
    <xf numFmtId="0" fontId="38" fillId="8" borderId="57" applyNumberFormat="0" applyFont="0" applyAlignment="0" applyProtection="0"/>
    <xf numFmtId="0" fontId="38" fillId="8" borderId="57" applyNumberFormat="0" applyFont="0" applyAlignment="0" applyProtection="0"/>
    <xf numFmtId="0" fontId="38" fillId="8" borderId="57" applyNumberFormat="0" applyFont="0" applyAlignment="0" applyProtection="0"/>
    <xf numFmtId="0" fontId="38" fillId="8" borderId="57" applyNumberFormat="0" applyFont="0" applyAlignment="0" applyProtection="0"/>
    <xf numFmtId="0" fontId="38" fillId="8" borderId="57" applyNumberFormat="0" applyFont="0" applyAlignment="0" applyProtection="0"/>
    <xf numFmtId="0" fontId="38" fillId="8" borderId="57" applyNumberFormat="0" applyFont="0" applyAlignment="0" applyProtection="0"/>
    <xf numFmtId="0" fontId="38" fillId="8" borderId="57" applyNumberFormat="0" applyFont="0" applyAlignment="0" applyProtection="0"/>
    <xf numFmtId="0" fontId="38" fillId="8" borderId="57" applyNumberFormat="0" applyFont="0" applyAlignment="0" applyProtection="0"/>
    <xf numFmtId="0" fontId="38" fillId="8" borderId="57" applyNumberFormat="0" applyFont="0" applyAlignment="0" applyProtection="0"/>
    <xf numFmtId="0" fontId="38" fillId="8" borderId="57" applyNumberFormat="0" applyFont="0" applyAlignment="0" applyProtection="0"/>
    <xf numFmtId="0" fontId="38" fillId="8" borderId="57" applyNumberFormat="0" applyFont="0" applyAlignment="0" applyProtection="0"/>
    <xf numFmtId="0" fontId="38" fillId="8" borderId="57" applyNumberFormat="0" applyFont="0" applyAlignment="0" applyProtection="0"/>
    <xf numFmtId="0" fontId="38" fillId="8" borderId="57" applyNumberFormat="0" applyFont="0" applyAlignment="0" applyProtection="0"/>
    <xf numFmtId="0" fontId="38" fillId="8" borderId="57" applyNumberFormat="0" applyFont="0" applyAlignment="0" applyProtection="0"/>
    <xf numFmtId="0" fontId="38" fillId="8" borderId="57" applyNumberFormat="0" applyFont="0" applyAlignment="0" applyProtection="0"/>
    <xf numFmtId="0" fontId="38" fillId="8" borderId="57" applyNumberFormat="0" applyFont="0" applyAlignment="0" applyProtection="0"/>
    <xf numFmtId="0" fontId="38" fillId="8" borderId="57" applyNumberFormat="0" applyFont="0" applyAlignment="0" applyProtection="0"/>
    <xf numFmtId="0" fontId="38" fillId="8" borderId="57" applyNumberFormat="0" applyFont="0" applyAlignment="0" applyProtection="0"/>
    <xf numFmtId="0" fontId="38" fillId="8" borderId="57" applyNumberFormat="0" applyFont="0" applyAlignment="0" applyProtection="0"/>
    <xf numFmtId="0" fontId="38" fillId="8" borderId="57" applyNumberFormat="0" applyFont="0" applyAlignment="0" applyProtection="0"/>
    <xf numFmtId="0" fontId="38" fillId="8" borderId="57" applyNumberFormat="0" applyFont="0" applyAlignment="0" applyProtection="0"/>
    <xf numFmtId="0" fontId="38" fillId="8" borderId="57" applyNumberFormat="0" applyFont="0" applyAlignment="0" applyProtection="0"/>
    <xf numFmtId="0" fontId="38" fillId="8" borderId="57" applyNumberFormat="0" applyFont="0" applyAlignment="0" applyProtection="0"/>
    <xf numFmtId="0" fontId="38" fillId="8" borderId="57" applyNumberFormat="0" applyFont="0" applyAlignment="0" applyProtection="0"/>
    <xf numFmtId="0" fontId="38" fillId="8" borderId="57" applyNumberFormat="0" applyFont="0" applyAlignment="0" applyProtection="0"/>
    <xf numFmtId="0" fontId="38" fillId="8" borderId="57" applyNumberFormat="0" applyFont="0" applyAlignment="0" applyProtection="0"/>
    <xf numFmtId="0" fontId="38" fillId="8" borderId="57" applyNumberFormat="0" applyFont="0" applyAlignment="0" applyProtection="0"/>
    <xf numFmtId="0" fontId="38" fillId="8" borderId="57" applyNumberFormat="0" applyFont="0" applyAlignment="0" applyProtection="0"/>
    <xf numFmtId="0" fontId="38" fillId="8" borderId="57" applyNumberFormat="0" applyFont="0" applyAlignment="0" applyProtection="0"/>
    <xf numFmtId="0" fontId="38" fillId="8" borderId="57" applyNumberFormat="0" applyFont="0" applyAlignment="0" applyProtection="0"/>
    <xf numFmtId="0" fontId="38" fillId="8" borderId="57" applyNumberFormat="0" applyFont="0" applyAlignment="0" applyProtection="0"/>
    <xf numFmtId="0" fontId="38" fillId="8" borderId="57" applyNumberFormat="0" applyFont="0" applyAlignment="0" applyProtection="0"/>
    <xf numFmtId="0" fontId="38" fillId="8" borderId="57" applyNumberFormat="0" applyFont="0" applyAlignment="0" applyProtection="0"/>
    <xf numFmtId="0" fontId="38" fillId="8" borderId="57" applyNumberFormat="0" applyFont="0" applyAlignment="0" applyProtection="0"/>
    <xf numFmtId="0" fontId="38" fillId="8" borderId="57" applyNumberFormat="0" applyFont="0" applyAlignment="0" applyProtection="0"/>
    <xf numFmtId="0" fontId="38" fillId="8" borderId="57" applyNumberFormat="0" applyFont="0" applyAlignment="0" applyProtection="0"/>
    <xf numFmtId="0" fontId="38" fillId="8" borderId="57" applyNumberFormat="0" applyFont="0" applyAlignment="0" applyProtection="0"/>
    <xf numFmtId="0" fontId="38" fillId="8" borderId="57" applyNumberFormat="0" applyFont="0" applyAlignment="0" applyProtection="0"/>
    <xf numFmtId="0" fontId="38" fillId="8" borderId="57" applyNumberFormat="0" applyFont="0" applyAlignment="0" applyProtection="0"/>
    <xf numFmtId="0" fontId="38" fillId="8" borderId="57" applyNumberFormat="0" applyFont="0" applyAlignment="0" applyProtection="0"/>
    <xf numFmtId="0" fontId="38" fillId="8" borderId="57" applyNumberFormat="0" applyFont="0" applyAlignment="0" applyProtection="0"/>
    <xf numFmtId="0" fontId="38" fillId="8" borderId="57" applyNumberFormat="0" applyFont="0" applyAlignment="0" applyProtection="0"/>
    <xf numFmtId="0" fontId="38" fillId="8" borderId="57" applyNumberFormat="0" applyFont="0" applyAlignment="0" applyProtection="0"/>
    <xf numFmtId="0" fontId="38" fillId="8" borderId="57" applyNumberFormat="0" applyFont="0" applyAlignment="0" applyProtection="0"/>
    <xf numFmtId="0" fontId="38" fillId="8" borderId="57" applyNumberFormat="0" applyFont="0" applyAlignment="0" applyProtection="0"/>
    <xf numFmtId="0" fontId="38" fillId="8" borderId="57" applyNumberFormat="0" applyFont="0" applyAlignment="0" applyProtection="0"/>
    <xf numFmtId="0" fontId="38" fillId="8" borderId="57" applyNumberFormat="0" applyFont="0" applyAlignment="0" applyProtection="0"/>
    <xf numFmtId="0" fontId="38" fillId="8" borderId="57" applyNumberFormat="0" applyFont="0" applyAlignment="0" applyProtection="0"/>
    <xf numFmtId="0" fontId="38" fillId="8" borderId="57" applyNumberFormat="0" applyFont="0" applyAlignment="0" applyProtection="0"/>
    <xf numFmtId="0" fontId="38" fillId="8" borderId="57" applyNumberFormat="0" applyFont="0" applyAlignment="0" applyProtection="0"/>
    <xf numFmtId="0" fontId="38" fillId="8" borderId="57" applyNumberFormat="0" applyFont="0" applyAlignment="0" applyProtection="0"/>
    <xf numFmtId="0" fontId="38" fillId="8" borderId="57" applyNumberFormat="0" applyFont="0" applyAlignment="0" applyProtection="0"/>
    <xf numFmtId="0" fontId="38" fillId="8" borderId="57" applyNumberFormat="0" applyFont="0" applyAlignment="0" applyProtection="0"/>
    <xf numFmtId="0" fontId="38" fillId="8" borderId="57" applyNumberFormat="0" applyFont="0" applyAlignment="0" applyProtection="0"/>
    <xf numFmtId="0" fontId="38" fillId="8" borderId="57" applyNumberFormat="0" applyFont="0" applyAlignment="0" applyProtection="0"/>
    <xf numFmtId="0" fontId="38" fillId="8" borderId="57" applyNumberFormat="0" applyFont="0" applyAlignment="0" applyProtection="0"/>
    <xf numFmtId="0" fontId="38" fillId="8" borderId="57" applyNumberFormat="0" applyFont="0" applyAlignment="0" applyProtection="0"/>
    <xf numFmtId="0" fontId="38" fillId="8" borderId="57" applyNumberFormat="0" applyFont="0" applyAlignment="0" applyProtection="0"/>
    <xf numFmtId="0" fontId="38" fillId="8" borderId="57" applyNumberFormat="0" applyFont="0" applyAlignment="0" applyProtection="0"/>
    <xf numFmtId="0" fontId="38" fillId="8" borderId="57" applyNumberFormat="0" applyFont="0" applyAlignment="0" applyProtection="0"/>
    <xf numFmtId="0" fontId="38" fillId="8" borderId="57" applyNumberFormat="0" applyFont="0" applyAlignment="0" applyProtection="0"/>
    <xf numFmtId="0" fontId="38" fillId="8" borderId="57" applyNumberFormat="0" applyFont="0" applyAlignment="0" applyProtection="0"/>
    <xf numFmtId="0" fontId="38" fillId="8" borderId="57" applyNumberFormat="0" applyFont="0" applyAlignment="0" applyProtection="0"/>
    <xf numFmtId="0" fontId="38" fillId="8" borderId="57" applyNumberFormat="0" applyFont="0" applyAlignment="0" applyProtection="0"/>
    <xf numFmtId="0" fontId="38" fillId="8" borderId="57" applyNumberFormat="0" applyFont="0" applyAlignment="0" applyProtection="0"/>
    <xf numFmtId="0" fontId="38" fillId="8" borderId="57" applyNumberFormat="0" applyFont="0" applyAlignment="0" applyProtection="0"/>
    <xf numFmtId="0" fontId="38" fillId="8" borderId="57" applyNumberFormat="0" applyFont="0" applyAlignment="0" applyProtection="0"/>
    <xf numFmtId="0" fontId="38" fillId="8" borderId="57" applyNumberFormat="0" applyFont="0" applyAlignment="0" applyProtection="0"/>
    <xf numFmtId="0" fontId="38" fillId="8" borderId="57" applyNumberFormat="0" applyFont="0" applyAlignment="0" applyProtection="0"/>
    <xf numFmtId="0" fontId="38" fillId="8" borderId="57" applyNumberFormat="0" applyFont="0" applyAlignment="0" applyProtection="0"/>
    <xf numFmtId="0" fontId="38" fillId="8" borderId="57" applyNumberFormat="0" applyFont="0" applyAlignment="0" applyProtection="0"/>
    <xf numFmtId="0" fontId="38" fillId="8" borderId="57" applyNumberFormat="0" applyFont="0" applyAlignment="0" applyProtection="0"/>
    <xf numFmtId="0" fontId="38" fillId="8" borderId="57" applyNumberFormat="0" applyFont="0" applyAlignment="0" applyProtection="0"/>
    <xf numFmtId="0" fontId="38" fillId="8" borderId="57" applyNumberFormat="0" applyFont="0" applyAlignment="0" applyProtection="0"/>
    <xf numFmtId="0" fontId="38" fillId="8" borderId="57" applyNumberFormat="0" applyFont="0" applyAlignment="0" applyProtection="0"/>
    <xf numFmtId="0" fontId="5" fillId="8" borderId="57"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0" fontId="39" fillId="27" borderId="58" applyNumberFormat="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43" fontId="18"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4" fontId="5" fillId="0" borderId="0" applyFont="0" applyFill="0" applyBorder="0" applyAlignment="0" applyProtection="0"/>
    <xf numFmtId="173" fontId="5" fillId="0" borderId="0" applyFill="0" applyBorder="0" applyAlignment="0" applyProtection="0"/>
    <xf numFmtId="173" fontId="5" fillId="0" borderId="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6" fillId="0" borderId="34" applyNumberFormat="0" applyFill="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0" fontId="48" fillId="0" borderId="59" applyNumberFormat="0" applyFill="0" applyAlignment="0" applyProtection="0"/>
    <xf numFmtId="164" fontId="4" fillId="0" borderId="0" applyFont="0" applyFill="0" applyBorder="0" applyAlignment="0" applyProtection="0"/>
    <xf numFmtId="180" fontId="5" fillId="0" borderId="0"/>
    <xf numFmtId="0" fontId="3" fillId="0" borderId="0"/>
    <xf numFmtId="164" fontId="3" fillId="0" borderId="0" applyFont="0" applyFill="0" applyBorder="0" applyAlignment="0" applyProtection="0"/>
    <xf numFmtId="0" fontId="50" fillId="0" borderId="0" applyNumberFormat="0" applyFill="0" applyBorder="0" applyAlignment="0" applyProtection="0">
      <alignment vertical="top"/>
      <protection locked="0"/>
    </xf>
    <xf numFmtId="9" fontId="3" fillId="0" borderId="0" applyFont="0" applyFill="0" applyBorder="0" applyAlignment="0" applyProtection="0"/>
    <xf numFmtId="0" fontId="5" fillId="0" borderId="0"/>
    <xf numFmtId="164" fontId="2" fillId="0" borderId="0" applyFont="0" applyFill="0" applyBorder="0" applyAlignment="0" applyProtection="0"/>
    <xf numFmtId="43" fontId="67" fillId="0" borderId="0" applyFont="0" applyFill="0" applyBorder="0" applyAlignment="0" applyProtection="0"/>
    <xf numFmtId="9" fontId="68" fillId="0" borderId="0" applyFont="0" applyFill="0" applyBorder="0" applyAlignment="0" applyProtection="0"/>
    <xf numFmtId="43" fontId="5" fillId="0" borderId="0" applyFont="0" applyFill="0" applyBorder="0" applyAlignment="0" applyProtection="0"/>
  </cellStyleXfs>
  <cellXfs count="768">
    <xf numFmtId="0" fontId="0" fillId="0" borderId="0" xfId="0"/>
    <xf numFmtId="0" fontId="7" fillId="0" borderId="0" xfId="2" applyFont="1">
      <alignment horizontal="right"/>
    </xf>
    <xf numFmtId="0" fontId="7" fillId="0" borderId="0" xfId="2" applyFont="1" applyAlignment="1">
      <alignment horizontal="right" vertical="center" wrapText="1"/>
    </xf>
    <xf numFmtId="4" fontId="7" fillId="0" borderId="0" xfId="2" applyNumberFormat="1" applyFont="1" applyAlignment="1">
      <alignment horizontal="right" vertical="center" wrapText="1"/>
    </xf>
    <xf numFmtId="0" fontId="7" fillId="0" borderId="0" xfId="2" applyFont="1" applyAlignment="1">
      <alignment horizontal="center" vertical="center" wrapText="1"/>
    </xf>
    <xf numFmtId="0" fontId="12" fillId="3" borderId="0" xfId="2" applyFont="1" applyFill="1" applyAlignment="1">
      <alignment horizontal="center"/>
    </xf>
    <xf numFmtId="4" fontId="7" fillId="0" borderId="0" xfId="2" applyNumberFormat="1" applyFont="1">
      <alignment horizontal="right"/>
    </xf>
    <xf numFmtId="0" fontId="7" fillId="0" borderId="0" xfId="2" applyNumberFormat="1" applyFont="1">
      <alignment horizontal="right"/>
    </xf>
    <xf numFmtId="0" fontId="6" fillId="0" borderId="0" xfId="1"/>
    <xf numFmtId="4" fontId="13" fillId="0" borderId="0" xfId="1" applyNumberFormat="1" applyFont="1" applyFill="1" applyBorder="1" applyAlignment="1">
      <alignment horizontal="center" vertical="center" wrapText="1"/>
    </xf>
    <xf numFmtId="0" fontId="14" fillId="4" borderId="0" xfId="1" applyFont="1" applyFill="1" applyBorder="1" applyAlignment="1">
      <alignment horizontal="left" vertical="center"/>
    </xf>
    <xf numFmtId="0" fontId="7" fillId="4" borderId="0" xfId="1" applyFont="1" applyFill="1" applyBorder="1" applyAlignment="1">
      <alignment horizontal="left" vertical="center"/>
    </xf>
    <xf numFmtId="0" fontId="15" fillId="4" borderId="0" xfId="1" applyFont="1" applyFill="1" applyBorder="1" applyAlignment="1">
      <alignment horizontal="left" vertical="center"/>
    </xf>
    <xf numFmtId="0" fontId="10" fillId="4" borderId="0" xfId="1" applyFont="1" applyFill="1" applyBorder="1" applyAlignment="1">
      <alignment horizontal="left" vertical="center"/>
    </xf>
    <xf numFmtId="0" fontId="10" fillId="0" borderId="0" xfId="1" applyFont="1"/>
    <xf numFmtId="166" fontId="16" fillId="0" borderId="0" xfId="3" applyNumberFormat="1" applyFont="1" applyFill="1"/>
    <xf numFmtId="166" fontId="17" fillId="0" borderId="0" xfId="3" applyNumberFormat="1" applyFont="1" applyFill="1"/>
    <xf numFmtId="166" fontId="16" fillId="4" borderId="0" xfId="3" applyNumberFormat="1" applyFont="1" applyFill="1" applyBorder="1" applyAlignment="1">
      <alignment horizontal="center"/>
    </xf>
    <xf numFmtId="4" fontId="10" fillId="4" borderId="0" xfId="1" applyNumberFormat="1" applyFont="1" applyFill="1" applyBorder="1" applyAlignment="1">
      <alignment horizontal="right"/>
    </xf>
    <xf numFmtId="49" fontId="10" fillId="4" borderId="0" xfId="1" applyNumberFormat="1" applyFont="1" applyFill="1" applyBorder="1" applyAlignment="1">
      <alignment horizontal="center" vertical="center" wrapText="1"/>
    </xf>
    <xf numFmtId="49" fontId="7" fillId="4" borderId="0" xfId="1" applyNumberFormat="1" applyFont="1" applyFill="1" applyBorder="1" applyAlignment="1">
      <alignment horizontal="left" vertical="center" wrapText="1"/>
    </xf>
    <xf numFmtId="0" fontId="10" fillId="4" borderId="0" xfId="1" applyFont="1" applyFill="1" applyBorder="1" applyAlignment="1">
      <alignment vertical="center"/>
    </xf>
    <xf numFmtId="49" fontId="10" fillId="5" borderId="0" xfId="1" applyNumberFormat="1" applyFont="1" applyFill="1" applyBorder="1" applyAlignment="1">
      <alignment horizontal="left"/>
    </xf>
    <xf numFmtId="49" fontId="10" fillId="5" borderId="0" xfId="1" applyNumberFormat="1" applyFont="1" applyFill="1" applyBorder="1" applyAlignment="1">
      <alignment horizontal="center"/>
    </xf>
    <xf numFmtId="167" fontId="7" fillId="5" borderId="0" xfId="1" applyNumberFormat="1" applyFont="1" applyFill="1" applyBorder="1" applyAlignment="1">
      <alignment horizontal="right"/>
    </xf>
    <xf numFmtId="0" fontId="10" fillId="0" borderId="0" xfId="7" applyFont="1"/>
    <xf numFmtId="0" fontId="7" fillId="4" borderId="0" xfId="7" applyFont="1" applyFill="1" applyBorder="1" applyAlignment="1">
      <alignment horizontal="left" vertical="center"/>
    </xf>
    <xf numFmtId="0" fontId="14" fillId="4" borderId="0" xfId="7" applyFont="1" applyFill="1" applyBorder="1" applyAlignment="1">
      <alignment horizontal="left" vertical="center"/>
    </xf>
    <xf numFmtId="0" fontId="14" fillId="4" borderId="0" xfId="7" applyFont="1" applyFill="1" applyBorder="1" applyAlignment="1">
      <alignment horizontal="right" vertical="center"/>
    </xf>
    <xf numFmtId="0" fontId="14" fillId="4" borderId="12" xfId="7" applyFont="1" applyFill="1" applyBorder="1" applyAlignment="1">
      <alignment horizontal="left" vertical="center"/>
    </xf>
    <xf numFmtId="0" fontId="7" fillId="4" borderId="12" xfId="7" applyFont="1" applyFill="1" applyBorder="1" applyAlignment="1">
      <alignment horizontal="left" vertical="center"/>
    </xf>
    <xf numFmtId="0" fontId="14" fillId="4" borderId="12" xfId="7" applyFont="1" applyFill="1" applyBorder="1" applyAlignment="1">
      <alignment horizontal="right" vertical="center"/>
    </xf>
    <xf numFmtId="175" fontId="10" fillId="0" borderId="5" xfId="0" applyNumberFormat="1" applyFont="1" applyFill="1" applyBorder="1" applyAlignment="1">
      <alignment horizontal="center"/>
    </xf>
    <xf numFmtId="168" fontId="10" fillId="0" borderId="5" xfId="0" applyNumberFormat="1" applyFont="1" applyFill="1" applyBorder="1" applyAlignment="1">
      <alignment horizontal="right"/>
    </xf>
    <xf numFmtId="175" fontId="10" fillId="0" borderId="2" xfId="0" applyNumberFormat="1" applyFont="1" applyFill="1" applyBorder="1" applyAlignment="1">
      <alignment horizontal="center"/>
    </xf>
    <xf numFmtId="168" fontId="10" fillId="0" borderId="2" xfId="0" applyNumberFormat="1" applyFont="1" applyFill="1" applyBorder="1" applyAlignment="1">
      <alignment horizontal="right"/>
    </xf>
    <xf numFmtId="10" fontId="7" fillId="0" borderId="0" xfId="2" applyNumberFormat="1" applyFont="1">
      <alignment horizontal="right"/>
    </xf>
    <xf numFmtId="0" fontId="7" fillId="4" borderId="0" xfId="1" applyFont="1" applyFill="1" applyBorder="1" applyAlignment="1">
      <alignment vertical="center"/>
    </xf>
    <xf numFmtId="4" fontId="10" fillId="0" borderId="5" xfId="1" applyNumberFormat="1" applyFont="1" applyBorder="1" applyAlignment="1">
      <alignment horizontal="center"/>
    </xf>
    <xf numFmtId="168" fontId="10" fillId="0" borderId="5" xfId="1" applyNumberFormat="1" applyFont="1" applyBorder="1" applyAlignment="1">
      <alignment horizontal="right"/>
    </xf>
    <xf numFmtId="4" fontId="10" fillId="0" borderId="5" xfId="1" applyNumberFormat="1" applyFont="1" applyBorder="1" applyAlignment="1">
      <alignment horizontal="right"/>
    </xf>
    <xf numFmtId="4" fontId="10" fillId="0" borderId="4" xfId="1" applyNumberFormat="1" applyFont="1" applyBorder="1" applyAlignment="1">
      <alignment horizontal="center"/>
    </xf>
    <xf numFmtId="168" fontId="10" fillId="0" borderId="4" xfId="1" applyNumberFormat="1" applyFont="1" applyBorder="1" applyAlignment="1">
      <alignment horizontal="right"/>
    </xf>
    <xf numFmtId="4" fontId="10" fillId="0" borderId="4" xfId="1" applyNumberFormat="1" applyFont="1" applyBorder="1" applyAlignment="1">
      <alignment horizontal="right"/>
    </xf>
    <xf numFmtId="49" fontId="10" fillId="0" borderId="2" xfId="1" applyNumberFormat="1" applyFont="1" applyBorder="1" applyAlignment="1">
      <alignment horizontal="center"/>
    </xf>
    <xf numFmtId="168" fontId="10" fillId="0" borderId="2" xfId="1" applyNumberFormat="1" applyFont="1" applyBorder="1" applyAlignment="1">
      <alignment horizontal="right"/>
    </xf>
    <xf numFmtId="4" fontId="10" fillId="0" borderId="2" xfId="1" applyNumberFormat="1" applyFont="1" applyBorder="1" applyAlignment="1">
      <alignment horizontal="right"/>
    </xf>
    <xf numFmtId="0" fontId="10" fillId="0" borderId="40" xfId="1" applyNumberFormat="1" applyFont="1" applyBorder="1" applyAlignment="1">
      <alignment horizontal="left"/>
    </xf>
    <xf numFmtId="0" fontId="10" fillId="0" borderId="41" xfId="1" applyNumberFormat="1" applyFont="1" applyBorder="1" applyAlignment="1">
      <alignment horizontal="left"/>
    </xf>
    <xf numFmtId="0" fontId="10" fillId="0" borderId="42" xfId="1" applyNumberFormat="1" applyFont="1" applyBorder="1" applyAlignment="1">
      <alignment horizontal="left"/>
    </xf>
    <xf numFmtId="4" fontId="10" fillId="0" borderId="5" xfId="1" applyNumberFormat="1" applyFont="1" applyBorder="1" applyAlignment="1">
      <alignment horizontal="left" wrapText="1"/>
    </xf>
    <xf numFmtId="4" fontId="10" fillId="0" borderId="4" xfId="1" applyNumberFormat="1" applyFont="1" applyBorder="1" applyAlignment="1">
      <alignment horizontal="left" wrapText="1"/>
    </xf>
    <xf numFmtId="49" fontId="10" fillId="0" borderId="2" xfId="1" applyNumberFormat="1" applyFont="1" applyBorder="1" applyAlignment="1">
      <alignment horizontal="left" wrapText="1"/>
    </xf>
    <xf numFmtId="49" fontId="10" fillId="0" borderId="5" xfId="0" applyNumberFormat="1" applyFont="1" applyFill="1" applyBorder="1" applyAlignment="1">
      <alignment horizontal="left" wrapText="1"/>
    </xf>
    <xf numFmtId="49" fontId="10" fillId="0" borderId="2" xfId="0" applyNumberFormat="1" applyFont="1" applyFill="1" applyBorder="1" applyAlignment="1">
      <alignment horizontal="left" wrapText="1"/>
    </xf>
    <xf numFmtId="0" fontId="10" fillId="0" borderId="0" xfId="1" applyFont="1" applyAlignment="1">
      <alignment horizontal="center"/>
    </xf>
    <xf numFmtId="0" fontId="10" fillId="0" borderId="0" xfId="7" applyFont="1" applyAlignment="1">
      <alignment vertical="center"/>
    </xf>
    <xf numFmtId="4" fontId="10" fillId="0" borderId="43" xfId="0" applyNumberFormat="1" applyFont="1" applyFill="1" applyBorder="1" applyAlignment="1">
      <alignment horizontal="right"/>
    </xf>
    <xf numFmtId="4" fontId="10" fillId="0" borderId="39" xfId="0" applyNumberFormat="1" applyFont="1" applyFill="1" applyBorder="1" applyAlignment="1">
      <alignment horizontal="right"/>
    </xf>
    <xf numFmtId="4" fontId="10" fillId="0" borderId="2" xfId="1" applyNumberFormat="1" applyFont="1" applyBorder="1" applyAlignment="1">
      <alignment horizontal="left" wrapText="1"/>
    </xf>
    <xf numFmtId="4" fontId="10" fillId="0" borderId="2" xfId="1" applyNumberFormat="1" applyFont="1" applyBorder="1" applyAlignment="1">
      <alignment horizontal="center"/>
    </xf>
    <xf numFmtId="0" fontId="10" fillId="4" borderId="0" xfId="6" applyNumberFormat="1" applyFont="1" applyFill="1" applyBorder="1" applyAlignment="1">
      <alignment horizontal="center"/>
    </xf>
    <xf numFmtId="166" fontId="10" fillId="4" borderId="0" xfId="6" applyFont="1" applyFill="1" applyBorder="1" applyAlignment="1">
      <alignment horizontal="center"/>
    </xf>
    <xf numFmtId="166" fontId="10" fillId="0" borderId="0" xfId="6" applyFont="1" applyFill="1"/>
    <xf numFmtId="0" fontId="15" fillId="4" borderId="0" xfId="7" applyFont="1" applyFill="1" applyBorder="1" applyAlignment="1">
      <alignment horizontal="left" vertical="center"/>
    </xf>
    <xf numFmtId="0" fontId="10" fillId="0" borderId="13" xfId="7" applyFont="1" applyBorder="1" applyAlignment="1">
      <alignment horizontal="center" vertical="center"/>
    </xf>
    <xf numFmtId="0" fontId="10" fillId="0" borderId="5" xfId="7" applyFont="1" applyBorder="1" applyAlignment="1">
      <alignment vertical="center"/>
    </xf>
    <xf numFmtId="4" fontId="10" fillId="0" borderId="5" xfId="7" applyNumberFormat="1" applyFont="1" applyBorder="1" applyAlignment="1">
      <alignment vertical="center"/>
    </xf>
    <xf numFmtId="4" fontId="10" fillId="0" borderId="15" xfId="7" applyNumberFormat="1" applyFont="1" applyBorder="1" applyAlignment="1">
      <alignment vertical="center"/>
    </xf>
    <xf numFmtId="0" fontId="10" fillId="0" borderId="38" xfId="7" applyFont="1" applyBorder="1" applyAlignment="1">
      <alignment horizontal="center" vertical="center"/>
    </xf>
    <xf numFmtId="0" fontId="10" fillId="0" borderId="4" xfId="7" applyFont="1" applyBorder="1" applyAlignment="1">
      <alignment vertical="center"/>
    </xf>
    <xf numFmtId="4" fontId="10" fillId="0" borderId="4" xfId="7" applyNumberFormat="1" applyFont="1" applyBorder="1" applyAlignment="1">
      <alignment vertical="center"/>
    </xf>
    <xf numFmtId="4" fontId="10" fillId="0" borderId="3" xfId="7" applyNumberFormat="1" applyFont="1" applyBorder="1" applyAlignment="1">
      <alignment vertical="center"/>
    </xf>
    <xf numFmtId="0" fontId="10" fillId="0" borderId="14" xfId="7" applyFont="1" applyBorder="1" applyAlignment="1">
      <alignment horizontal="center" vertical="center"/>
    </xf>
    <xf numFmtId="0" fontId="10" fillId="0" borderId="2" xfId="7" applyFont="1" applyBorder="1" applyAlignment="1">
      <alignment vertical="center"/>
    </xf>
    <xf numFmtId="4" fontId="10" fillId="0" borderId="2" xfId="7" applyNumberFormat="1" applyFont="1" applyBorder="1" applyAlignment="1">
      <alignment vertical="center"/>
    </xf>
    <xf numFmtId="4" fontId="10" fillId="0" borderId="1" xfId="7" applyNumberFormat="1" applyFont="1" applyBorder="1" applyAlignment="1">
      <alignment vertical="center"/>
    </xf>
    <xf numFmtId="0" fontId="10" fillId="0" borderId="21" xfId="7" applyFont="1" applyBorder="1" applyAlignment="1">
      <alignment horizontal="center" vertical="center"/>
    </xf>
    <xf numFmtId="0" fontId="10" fillId="0" borderId="0" xfId="7" applyFont="1" applyBorder="1" applyAlignment="1">
      <alignment vertical="center"/>
    </xf>
    <xf numFmtId="4" fontId="10" fillId="0" borderId="0" xfId="7" applyNumberFormat="1" applyFont="1" applyBorder="1" applyAlignment="1">
      <alignment vertical="center"/>
    </xf>
    <xf numFmtId="4" fontId="10" fillId="0" borderId="22" xfId="7" applyNumberFormat="1" applyFont="1" applyBorder="1" applyAlignment="1">
      <alignment vertical="center"/>
    </xf>
    <xf numFmtId="0" fontId="10" fillId="0" borderId="47" xfId="7" applyFont="1" applyBorder="1" applyAlignment="1">
      <alignment vertical="center"/>
    </xf>
    <xf numFmtId="0" fontId="10" fillId="0" borderId="48" xfId="7" applyFont="1" applyBorder="1" applyAlignment="1">
      <alignment vertical="center"/>
    </xf>
    <xf numFmtId="0" fontId="10" fillId="0" borderId="49" xfId="7" applyFont="1" applyBorder="1" applyAlignment="1">
      <alignment vertical="center"/>
    </xf>
    <xf numFmtId="0" fontId="10" fillId="0" borderId="45" xfId="7" applyFont="1" applyBorder="1" applyAlignment="1">
      <alignment horizontal="center" vertical="center"/>
    </xf>
    <xf numFmtId="0" fontId="10" fillId="0" borderId="45" xfId="7" applyFont="1" applyBorder="1" applyAlignment="1">
      <alignment vertical="center"/>
    </xf>
    <xf numFmtId="4" fontId="10" fillId="0" borderId="45" xfId="7" applyNumberFormat="1" applyFont="1" applyBorder="1" applyAlignment="1">
      <alignment vertical="center"/>
    </xf>
    <xf numFmtId="0" fontId="10" fillId="0" borderId="50" xfId="7" applyFont="1" applyBorder="1" applyAlignment="1">
      <alignment horizontal="center" vertical="center"/>
    </xf>
    <xf numFmtId="0" fontId="10" fillId="0" borderId="51" xfId="7" applyFont="1" applyBorder="1" applyAlignment="1">
      <alignment vertical="center"/>
    </xf>
    <xf numFmtId="4" fontId="10" fillId="0" borderId="51" xfId="7" applyNumberFormat="1" applyFont="1" applyBorder="1" applyAlignment="1">
      <alignment vertical="center"/>
    </xf>
    <xf numFmtId="4" fontId="10" fillId="0" borderId="52" xfId="7" applyNumberFormat="1" applyFont="1" applyBorder="1" applyAlignment="1">
      <alignment vertical="center"/>
    </xf>
    <xf numFmtId="0" fontId="10" fillId="0" borderId="21" xfId="7" applyFont="1" applyBorder="1" applyAlignment="1">
      <alignment vertical="center"/>
    </xf>
    <xf numFmtId="0" fontId="10" fillId="0" borderId="22" xfId="7" applyFont="1" applyBorder="1" applyAlignment="1">
      <alignment vertical="center"/>
    </xf>
    <xf numFmtId="0" fontId="10" fillId="0" borderId="53" xfId="7" applyFont="1" applyBorder="1" applyAlignment="1">
      <alignment vertical="center"/>
    </xf>
    <xf numFmtId="0" fontId="10" fillId="0" borderId="54" xfId="7" applyFont="1" applyBorder="1" applyAlignment="1">
      <alignment vertical="center"/>
    </xf>
    <xf numFmtId="0" fontId="10" fillId="0" borderId="55" xfId="7" applyFont="1" applyBorder="1" applyAlignment="1">
      <alignment vertical="center"/>
    </xf>
    <xf numFmtId="0" fontId="10" fillId="0" borderId="19" xfId="7" applyFont="1" applyBorder="1" applyAlignment="1">
      <alignment vertical="center"/>
    </xf>
    <xf numFmtId="0" fontId="10" fillId="0" borderId="12" xfId="7" applyFont="1" applyBorder="1" applyAlignment="1">
      <alignment vertical="center"/>
    </xf>
    <xf numFmtId="0" fontId="10" fillId="0" borderId="20" xfId="7" applyFont="1" applyBorder="1" applyAlignment="1">
      <alignment vertical="center"/>
    </xf>
    <xf numFmtId="165" fontId="10" fillId="0" borderId="40" xfId="1" applyNumberFormat="1" applyFont="1" applyBorder="1" applyAlignment="1">
      <alignment horizontal="left"/>
    </xf>
    <xf numFmtId="10" fontId="10" fillId="0" borderId="60" xfId="2" applyNumberFormat="1" applyFont="1" applyFill="1" applyBorder="1" applyAlignment="1">
      <alignment horizontal="center" vertical="center" wrapText="1"/>
    </xf>
    <xf numFmtId="165" fontId="10" fillId="0" borderId="42" xfId="1" applyNumberFormat="1" applyFont="1" applyBorder="1" applyAlignment="1">
      <alignment horizontal="left"/>
    </xf>
    <xf numFmtId="0" fontId="7" fillId="31" borderId="10" xfId="0" applyNumberFormat="1" applyFont="1" applyFill="1" applyBorder="1" applyAlignment="1">
      <alignment horizontal="center" wrapText="1"/>
    </xf>
    <xf numFmtId="49" fontId="7" fillId="31" borderId="48" xfId="0" applyNumberFormat="1" applyFont="1" applyFill="1" applyBorder="1" applyAlignment="1"/>
    <xf numFmtId="49" fontId="7" fillId="31" borderId="48" xfId="0" applyNumberFormat="1" applyFont="1" applyFill="1" applyBorder="1" applyAlignment="1">
      <alignment horizontal="right"/>
    </xf>
    <xf numFmtId="0" fontId="7" fillId="31" borderId="9" xfId="0" applyNumberFormat="1" applyFont="1" applyFill="1" applyBorder="1" applyAlignment="1">
      <alignment horizontal="center" wrapText="1"/>
    </xf>
    <xf numFmtId="0" fontId="7" fillId="31" borderId="7" xfId="0" applyNumberFormat="1" applyFont="1" applyFill="1" applyBorder="1" applyAlignment="1">
      <alignment horizontal="center" wrapText="1"/>
    </xf>
    <xf numFmtId="4" fontId="7" fillId="5" borderId="0" xfId="0" applyNumberFormat="1" applyFont="1" applyFill="1" applyAlignment="1"/>
    <xf numFmtId="4" fontId="10" fillId="5" borderId="0" xfId="0" applyNumberFormat="1" applyFont="1" applyFill="1" applyAlignment="1"/>
    <xf numFmtId="0" fontId="5" fillId="0" borderId="0" xfId="1" applyFont="1"/>
    <xf numFmtId="166" fontId="16" fillId="0" borderId="0" xfId="6" applyFont="1" applyFill="1"/>
    <xf numFmtId="4" fontId="10" fillId="4" borderId="0" xfId="501" applyNumberFormat="1" applyFont="1" applyFill="1" applyBorder="1" applyAlignment="1">
      <alignment horizontal="right"/>
    </xf>
    <xf numFmtId="10" fontId="10" fillId="4" borderId="0" xfId="501" applyNumberFormat="1" applyFont="1" applyFill="1" applyBorder="1" applyAlignment="1">
      <alignment horizontal="center"/>
    </xf>
    <xf numFmtId="0" fontId="10" fillId="4" borderId="0" xfId="501" applyFont="1" applyFill="1" applyBorder="1"/>
    <xf numFmtId="165" fontId="10" fillId="5" borderId="0" xfId="1" applyNumberFormat="1" applyFont="1" applyFill="1" applyBorder="1" applyAlignment="1">
      <alignment horizontal="center" vertical="center"/>
    </xf>
    <xf numFmtId="166" fontId="16" fillId="4" borderId="0" xfId="6" applyFont="1" applyFill="1" applyBorder="1" applyAlignment="1">
      <alignment horizontal="center"/>
    </xf>
    <xf numFmtId="166" fontId="17" fillId="0" borderId="0" xfId="6" applyFont="1" applyFill="1"/>
    <xf numFmtId="0" fontId="5" fillId="0" borderId="0" xfId="7"/>
    <xf numFmtId="0" fontId="10" fillId="0" borderId="53" xfId="7" applyFont="1" applyBorder="1"/>
    <xf numFmtId="0" fontId="10" fillId="0" borderId="54" xfId="7" applyFont="1" applyBorder="1"/>
    <xf numFmtId="0" fontId="10" fillId="5" borderId="64" xfId="7" applyFont="1" applyFill="1" applyBorder="1"/>
    <xf numFmtId="0" fontId="7" fillId="5" borderId="69" xfId="7" applyFont="1" applyFill="1" applyBorder="1" applyAlignment="1">
      <alignment horizontal="left"/>
    </xf>
    <xf numFmtId="0" fontId="10" fillId="5" borderId="69" xfId="7" applyFont="1" applyFill="1" applyBorder="1" applyAlignment="1">
      <alignment horizontal="left"/>
    </xf>
    <xf numFmtId="0" fontId="7" fillId="5" borderId="17" xfId="7" applyFont="1" applyFill="1" applyBorder="1" applyAlignment="1">
      <alignment horizontal="left"/>
    </xf>
    <xf numFmtId="0" fontId="10" fillId="5" borderId="0" xfId="7" applyFont="1" applyFill="1" applyBorder="1"/>
    <xf numFmtId="168" fontId="10" fillId="0" borderId="45" xfId="1" applyNumberFormat="1" applyFont="1" applyBorder="1"/>
    <xf numFmtId="0" fontId="10" fillId="0" borderId="42" xfId="501" applyNumberFormat="1" applyFont="1" applyBorder="1" applyAlignment="1">
      <alignment horizontal="left"/>
    </xf>
    <xf numFmtId="49" fontId="10" fillId="0" borderId="2" xfId="0" applyNumberFormat="1" applyFont="1" applyFill="1" applyBorder="1" applyAlignment="1">
      <alignment horizontal="left"/>
    </xf>
    <xf numFmtId="0" fontId="10" fillId="4" borderId="0" xfId="7" applyFont="1" applyFill="1" applyBorder="1" applyAlignment="1">
      <alignment horizontal="left" vertical="center"/>
    </xf>
    <xf numFmtId="0" fontId="7" fillId="4" borderId="0" xfId="7" applyFont="1" applyFill="1" applyBorder="1" applyAlignment="1">
      <alignment vertical="center"/>
    </xf>
    <xf numFmtId="0" fontId="10" fillId="4" borderId="0" xfId="7" applyFont="1" applyFill="1" applyBorder="1" applyAlignment="1">
      <alignment vertical="center"/>
    </xf>
    <xf numFmtId="39" fontId="10" fillId="0" borderId="47" xfId="7" applyNumberFormat="1" applyFont="1" applyFill="1" applyBorder="1" applyAlignment="1">
      <alignment horizontal="left"/>
    </xf>
    <xf numFmtId="39" fontId="10" fillId="0" borderId="48" xfId="7" applyNumberFormat="1" applyFont="1" applyFill="1" applyBorder="1" applyAlignment="1">
      <alignment horizontal="left"/>
    </xf>
    <xf numFmtId="39" fontId="10" fillId="0" borderId="70" xfId="7" applyNumberFormat="1" applyFont="1" applyFill="1" applyBorder="1" applyAlignment="1">
      <alignment horizontal="left"/>
    </xf>
    <xf numFmtId="164" fontId="10" fillId="0" borderId="47" xfId="631" applyFont="1" applyFill="1" applyBorder="1" applyAlignment="1"/>
    <xf numFmtId="164" fontId="10" fillId="0" borderId="48" xfId="631" applyFont="1" applyFill="1" applyBorder="1" applyAlignment="1"/>
    <xf numFmtId="164" fontId="10" fillId="0" borderId="49" xfId="631" applyFont="1" applyFill="1" applyBorder="1" applyAlignment="1"/>
    <xf numFmtId="164" fontId="10" fillId="0" borderId="0" xfId="7736" applyFont="1"/>
    <xf numFmtId="0" fontId="10" fillId="0" borderId="0" xfId="7" applyFont="1" applyBorder="1" applyAlignment="1">
      <alignment wrapText="1"/>
    </xf>
    <xf numFmtId="0" fontId="10" fillId="0" borderId="0" xfId="7" applyFont="1" applyBorder="1"/>
    <xf numFmtId="0" fontId="10" fillId="0" borderId="22" xfId="7" applyFont="1" applyBorder="1"/>
    <xf numFmtId="0" fontId="10" fillId="0" borderId="67" xfId="7" applyFont="1" applyBorder="1"/>
    <xf numFmtId="0" fontId="10" fillId="0" borderId="21" xfId="7" applyFont="1" applyBorder="1"/>
    <xf numFmtId="0" fontId="10" fillId="0" borderId="19" xfId="7" applyFont="1" applyBorder="1"/>
    <xf numFmtId="0" fontId="10" fillId="0" borderId="12" xfId="7" applyFont="1" applyBorder="1"/>
    <xf numFmtId="164" fontId="10" fillId="0" borderId="0" xfId="7" applyNumberFormat="1" applyFont="1"/>
    <xf numFmtId="0" fontId="10" fillId="0" borderId="67" xfId="7" applyFont="1" applyBorder="1" applyAlignment="1">
      <alignment wrapText="1"/>
    </xf>
    <xf numFmtId="0" fontId="10" fillId="0" borderId="68" xfId="7" applyFont="1" applyBorder="1"/>
    <xf numFmtId="0" fontId="10" fillId="0" borderId="12" xfId="7" applyFont="1" applyBorder="1" applyAlignment="1">
      <alignment wrapText="1"/>
    </xf>
    <xf numFmtId="0" fontId="10" fillId="0" borderId="20" xfId="7" applyFont="1" applyBorder="1"/>
    <xf numFmtId="10" fontId="10" fillId="0" borderId="0" xfId="7738" applyNumberFormat="1" applyFont="1"/>
    <xf numFmtId="43" fontId="10" fillId="0" borderId="0" xfId="7" applyNumberFormat="1" applyFont="1"/>
    <xf numFmtId="0" fontId="10" fillId="4" borderId="0" xfId="7734" applyNumberFormat="1" applyFont="1" applyFill="1" applyBorder="1" applyAlignment="1">
      <alignment horizontal="center"/>
    </xf>
    <xf numFmtId="166" fontId="10" fillId="4" borderId="0" xfId="7734" applyNumberFormat="1" applyFont="1" applyFill="1" applyBorder="1" applyAlignment="1">
      <alignment horizontal="center"/>
    </xf>
    <xf numFmtId="0" fontId="51" fillId="0" borderId="0" xfId="7735" applyFont="1" applyBorder="1"/>
    <xf numFmtId="0" fontId="10" fillId="4" borderId="0" xfId="7734" applyNumberFormat="1" applyFont="1" applyFill="1" applyBorder="1" applyAlignment="1"/>
    <xf numFmtId="0" fontId="51" fillId="5" borderId="0" xfId="7735" applyFont="1" applyFill="1"/>
    <xf numFmtId="0" fontId="10" fillId="5" borderId="0" xfId="1" applyFont="1" applyFill="1" applyBorder="1" applyAlignment="1">
      <alignment vertical="center"/>
    </xf>
    <xf numFmtId="0" fontId="52" fillId="5" borderId="0" xfId="7735" applyFont="1" applyFill="1"/>
    <xf numFmtId="0" fontId="52" fillId="5" borderId="45" xfId="7735" applyFont="1" applyFill="1" applyBorder="1" applyAlignment="1">
      <alignment horizontal="center"/>
    </xf>
    <xf numFmtId="0" fontId="53" fillId="5" borderId="45" xfId="7735" applyFont="1" applyFill="1" applyBorder="1" applyAlignment="1">
      <alignment horizontal="center"/>
    </xf>
    <xf numFmtId="0" fontId="52" fillId="5" borderId="47" xfId="7735" applyFont="1" applyFill="1" applyBorder="1" applyAlignment="1">
      <alignment horizontal="center"/>
    </xf>
    <xf numFmtId="0" fontId="52" fillId="5" borderId="49" xfId="7735" applyFont="1" applyFill="1" applyBorder="1" applyAlignment="1">
      <alignment horizontal="center"/>
    </xf>
    <xf numFmtId="0" fontId="51" fillId="5" borderId="45" xfId="7735" applyFont="1" applyFill="1" applyBorder="1"/>
    <xf numFmtId="0" fontId="51" fillId="5" borderId="53" xfId="7735" applyFont="1" applyFill="1" applyBorder="1"/>
    <xf numFmtId="0" fontId="51" fillId="5" borderId="68" xfId="7735" applyFont="1" applyFill="1" applyBorder="1"/>
    <xf numFmtId="0" fontId="51" fillId="5" borderId="21" xfId="7735" applyFont="1" applyFill="1" applyBorder="1"/>
    <xf numFmtId="0" fontId="51" fillId="5" borderId="22" xfId="7735" applyFont="1" applyFill="1" applyBorder="1"/>
    <xf numFmtId="0" fontId="51" fillId="5" borderId="69" xfId="7735" applyFont="1" applyFill="1" applyBorder="1"/>
    <xf numFmtId="0" fontId="51" fillId="5" borderId="19" xfId="7735" applyFont="1" applyFill="1" applyBorder="1"/>
    <xf numFmtId="0" fontId="51" fillId="5" borderId="20" xfId="7735" applyFont="1" applyFill="1" applyBorder="1"/>
    <xf numFmtId="0" fontId="51" fillId="5" borderId="67" xfId="7735" applyFont="1" applyFill="1" applyBorder="1"/>
    <xf numFmtId="0" fontId="51" fillId="5" borderId="0" xfId="7735" applyFont="1" applyFill="1" applyBorder="1"/>
    <xf numFmtId="0" fontId="51" fillId="5" borderId="12" xfId="7735" applyFont="1" applyFill="1" applyBorder="1"/>
    <xf numFmtId="0" fontId="7" fillId="33" borderId="45" xfId="0" applyNumberFormat="1" applyFont="1" applyFill="1" applyBorder="1" applyAlignment="1">
      <alignment horizontal="center" wrapText="1"/>
    </xf>
    <xf numFmtId="0" fontId="7" fillId="33" borderId="49" xfId="0" applyNumberFormat="1" applyFont="1" applyFill="1" applyBorder="1" applyAlignment="1">
      <alignment horizontal="center" wrapText="1"/>
    </xf>
    <xf numFmtId="0" fontId="7" fillId="2" borderId="71" xfId="2" applyFont="1" applyFill="1" applyBorder="1" applyAlignment="1">
      <alignment horizontal="left" vertical="center" wrapText="1"/>
    </xf>
    <xf numFmtId="4" fontId="10" fillId="2" borderId="5" xfId="2" applyNumberFormat="1" applyFont="1" applyFill="1" applyBorder="1" applyAlignment="1">
      <alignment horizontal="right" vertical="center" wrapText="1"/>
    </xf>
    <xf numFmtId="0" fontId="7" fillId="2" borderId="72" xfId="2" applyFont="1" applyFill="1" applyBorder="1" applyAlignment="1">
      <alignment horizontal="left" vertical="center" wrapText="1"/>
    </xf>
    <xf numFmtId="4" fontId="10" fillId="2" borderId="4" xfId="2" applyNumberFormat="1" applyFont="1" applyFill="1" applyBorder="1" applyAlignment="1">
      <alignment horizontal="right" vertical="center" wrapText="1"/>
    </xf>
    <xf numFmtId="4" fontId="7" fillId="2" borderId="21" xfId="2" applyNumberFormat="1" applyFont="1" applyFill="1" applyBorder="1" applyAlignment="1">
      <alignment horizontal="right" vertical="center" wrapText="1"/>
    </xf>
    <xf numFmtId="4" fontId="10" fillId="31" borderId="6" xfId="0" applyNumberFormat="1" applyFont="1" applyFill="1" applyBorder="1" applyAlignment="1">
      <alignment horizontal="right" wrapText="1"/>
    </xf>
    <xf numFmtId="0" fontId="5" fillId="5" borderId="0" xfId="7739" applyFill="1"/>
    <xf numFmtId="0" fontId="5" fillId="5" borderId="0" xfId="7739" applyFill="1" applyBorder="1"/>
    <xf numFmtId="176" fontId="54" fillId="5" borderId="0" xfId="7739" applyNumberFormat="1" applyFont="1" applyFill="1" applyBorder="1"/>
    <xf numFmtId="0" fontId="55" fillId="5" borderId="0" xfId="7739" applyFont="1" applyFill="1"/>
    <xf numFmtId="0" fontId="5" fillId="5" borderId="0" xfId="7739" applyFont="1" applyFill="1" applyAlignment="1">
      <alignment wrapText="1"/>
    </xf>
    <xf numFmtId="0" fontId="40" fillId="5" borderId="0" xfId="7739" applyFont="1" applyFill="1"/>
    <xf numFmtId="0" fontId="5" fillId="5" borderId="0" xfId="7739" applyFont="1" applyFill="1"/>
    <xf numFmtId="0" fontId="56" fillId="5" borderId="0" xfId="7739" applyFont="1" applyFill="1" applyAlignment="1">
      <alignment wrapText="1"/>
    </xf>
    <xf numFmtId="0" fontId="10" fillId="0" borderId="74" xfId="7" applyFont="1" applyBorder="1" applyAlignment="1">
      <alignment vertical="center"/>
    </xf>
    <xf numFmtId="4" fontId="10" fillId="0" borderId="74" xfId="7" applyNumberFormat="1" applyFont="1" applyBorder="1" applyAlignment="1">
      <alignment vertical="center"/>
    </xf>
    <xf numFmtId="4" fontId="10" fillId="0" borderId="75" xfId="7" applyNumberFormat="1" applyFont="1" applyBorder="1" applyAlignment="1">
      <alignment vertical="center"/>
    </xf>
    <xf numFmtId="4" fontId="10" fillId="0" borderId="76" xfId="7" applyNumberFormat="1" applyFont="1" applyBorder="1" applyAlignment="1">
      <alignment vertical="center"/>
    </xf>
    <xf numFmtId="4" fontId="10" fillId="0" borderId="77" xfId="7" applyNumberFormat="1" applyFont="1" applyBorder="1" applyAlignment="1">
      <alignment vertical="center"/>
    </xf>
    <xf numFmtId="4" fontId="10" fillId="0" borderId="48" xfId="7" applyNumberFormat="1" applyFont="1" applyBorder="1" applyAlignment="1">
      <alignment vertical="center"/>
    </xf>
    <xf numFmtId="4" fontId="10" fillId="0" borderId="49" xfId="7" applyNumberFormat="1" applyFont="1" applyBorder="1" applyAlignment="1">
      <alignment vertical="center"/>
    </xf>
    <xf numFmtId="0" fontId="10" fillId="0" borderId="48" xfId="7" applyFont="1" applyBorder="1" applyAlignment="1">
      <alignment vertical="center" wrapText="1"/>
    </xf>
    <xf numFmtId="4" fontId="7" fillId="31" borderId="10" xfId="0" applyNumberFormat="1" applyFont="1" applyFill="1" applyBorder="1" applyAlignment="1">
      <alignment horizontal="right" wrapText="1"/>
    </xf>
    <xf numFmtId="0" fontId="14" fillId="4" borderId="0" xfId="7739" applyFont="1" applyFill="1" applyBorder="1" applyAlignment="1">
      <alignment vertical="center"/>
    </xf>
    <xf numFmtId="0" fontId="15" fillId="4" borderId="0" xfId="7739" applyFont="1" applyFill="1" applyBorder="1" applyAlignment="1">
      <alignment vertical="center"/>
    </xf>
    <xf numFmtId="49" fontId="7" fillId="4" borderId="19" xfId="7739" applyNumberFormat="1" applyFont="1" applyFill="1" applyBorder="1" applyAlignment="1">
      <alignment horizontal="left" vertical="center" wrapText="1"/>
    </xf>
    <xf numFmtId="49" fontId="7" fillId="4" borderId="12" xfId="7739" applyNumberFormat="1" applyFont="1" applyFill="1" applyBorder="1" applyAlignment="1">
      <alignment horizontal="left" vertical="center" wrapText="1"/>
    </xf>
    <xf numFmtId="49" fontId="10" fillId="4" borderId="12" xfId="7739" applyNumberFormat="1" applyFont="1" applyFill="1" applyBorder="1" applyAlignment="1">
      <alignment horizontal="left" vertical="center" wrapText="1"/>
    </xf>
    <xf numFmtId="49" fontId="7" fillId="4" borderId="20" xfId="7739" applyNumberFormat="1" applyFont="1" applyFill="1" applyBorder="1" applyAlignment="1">
      <alignment horizontal="left" vertical="center" wrapText="1"/>
    </xf>
    <xf numFmtId="164" fontId="5" fillId="34" borderId="47" xfId="7740" applyFont="1" applyFill="1" applyBorder="1" applyAlignment="1"/>
    <xf numFmtId="39" fontId="5" fillId="0" borderId="48" xfId="7739" applyNumberFormat="1" applyFill="1" applyBorder="1" applyAlignment="1">
      <alignment horizontal="left"/>
    </xf>
    <xf numFmtId="39" fontId="5" fillId="0" borderId="70" xfId="7739" applyNumberFormat="1" applyFill="1" applyBorder="1" applyAlignment="1">
      <alignment horizontal="left"/>
    </xf>
    <xf numFmtId="1" fontId="5" fillId="32" borderId="45" xfId="7739" applyNumberFormat="1" applyFill="1" applyBorder="1" applyAlignment="1">
      <alignment horizontal="left" wrapText="1"/>
    </xf>
    <xf numFmtId="1" fontId="5" fillId="34" borderId="45" xfId="7739" applyNumberFormat="1" applyFill="1" applyBorder="1" applyAlignment="1">
      <alignment horizontal="left" wrapText="1"/>
    </xf>
    <xf numFmtId="0" fontId="5" fillId="0" borderId="78" xfId="7739" applyFont="1" applyBorder="1"/>
    <xf numFmtId="0" fontId="5" fillId="0" borderId="45" xfId="7739" applyFont="1" applyBorder="1" applyAlignment="1"/>
    <xf numFmtId="0" fontId="40" fillId="0" borderId="47" xfId="7739" applyFont="1" applyBorder="1" applyAlignment="1"/>
    <xf numFmtId="0" fontId="5" fillId="0" borderId="48" xfId="7739" applyBorder="1" applyAlignment="1">
      <alignment horizontal="left" wrapText="1"/>
    </xf>
    <xf numFmtId="0" fontId="5" fillId="0" borderId="70" xfId="7739" applyBorder="1" applyAlignment="1">
      <alignment horizontal="left" wrapText="1"/>
    </xf>
    <xf numFmtId="0" fontId="50" fillId="0" borderId="47" xfId="7737" applyFont="1" applyBorder="1" applyAlignment="1" applyProtection="1"/>
    <xf numFmtId="10" fontId="5" fillId="0" borderId="47" xfId="7739" applyNumberFormat="1" applyFont="1" applyBorder="1" applyAlignment="1"/>
    <xf numFmtId="181" fontId="40" fillId="34" borderId="47" xfId="7740" applyNumberFormat="1" applyFont="1" applyFill="1" applyBorder="1" applyAlignment="1">
      <alignment horizontal="center" wrapText="1"/>
    </xf>
    <xf numFmtId="181" fontId="40" fillId="34" borderId="48" xfId="7740" applyNumberFormat="1" applyFont="1" applyFill="1" applyBorder="1" applyAlignment="1">
      <alignment horizontal="center" wrapText="1"/>
    </xf>
    <xf numFmtId="181" fontId="40" fillId="34" borderId="70" xfId="7740" applyNumberFormat="1" applyFont="1" applyFill="1" applyBorder="1" applyAlignment="1">
      <alignment horizontal="center" wrapText="1"/>
    </xf>
    <xf numFmtId="0" fontId="5" fillId="0" borderId="80" xfId="7739" applyBorder="1" applyAlignment="1">
      <alignment horizontal="center"/>
    </xf>
    <xf numFmtId="0" fontId="5" fillId="0" borderId="0" xfId="7739" applyBorder="1" applyAlignment="1">
      <alignment horizontal="center"/>
    </xf>
    <xf numFmtId="0" fontId="5" fillId="0" borderId="0" xfId="7739" applyBorder="1" applyAlignment="1">
      <alignment wrapText="1"/>
    </xf>
    <xf numFmtId="0" fontId="5" fillId="0" borderId="0" xfId="7739" applyBorder="1"/>
    <xf numFmtId="0" fontId="5" fillId="0" borderId="81" xfId="7739" applyBorder="1"/>
    <xf numFmtId="0" fontId="5" fillId="0" borderId="82" xfId="7739" applyBorder="1"/>
    <xf numFmtId="0" fontId="5" fillId="0" borderId="48" xfId="7739" applyBorder="1"/>
    <xf numFmtId="0" fontId="5" fillId="0" borderId="48" xfId="7739" applyFont="1" applyBorder="1" applyAlignment="1">
      <alignment horizontal="right" wrapText="1"/>
    </xf>
    <xf numFmtId="49" fontId="5" fillId="0" borderId="48" xfId="7739" applyNumberFormat="1" applyBorder="1" applyAlignment="1">
      <alignment horizontal="center"/>
    </xf>
    <xf numFmtId="49" fontId="5" fillId="0" borderId="70" xfId="7739" applyNumberFormat="1" applyBorder="1" applyAlignment="1">
      <alignment horizontal="center"/>
    </xf>
    <xf numFmtId="0" fontId="5" fillId="32" borderId="82" xfId="7739" applyFill="1" applyBorder="1" applyAlignment="1"/>
    <xf numFmtId="0" fontId="5" fillId="32" borderId="47" xfId="7739" applyFill="1" applyBorder="1" applyAlignment="1"/>
    <xf numFmtId="0" fontId="5" fillId="32" borderId="79" xfId="7739" applyFill="1" applyBorder="1" applyAlignment="1"/>
    <xf numFmtId="0" fontId="5" fillId="0" borderId="45" xfId="7739" applyFont="1" applyBorder="1" applyAlignment="1">
      <alignment wrapText="1"/>
    </xf>
    <xf numFmtId="164" fontId="5" fillId="0" borderId="45" xfId="7739" applyNumberFormat="1" applyBorder="1"/>
    <xf numFmtId="164" fontId="5" fillId="32" borderId="79" xfId="7739" applyNumberFormat="1" applyFont="1" applyFill="1" applyBorder="1"/>
    <xf numFmtId="49" fontId="5" fillId="32" borderId="79" xfId="7739" applyNumberFormat="1" applyFill="1" applyBorder="1" applyAlignment="1"/>
    <xf numFmtId="2" fontId="5" fillId="0" borderId="45" xfId="7739" applyNumberFormat="1" applyBorder="1"/>
    <xf numFmtId="49" fontId="5" fillId="32" borderId="47" xfId="7739" applyNumberFormat="1" applyFill="1" applyBorder="1" applyAlignment="1"/>
    <xf numFmtId="0" fontId="5" fillId="0" borderId="80" xfId="7739" applyBorder="1"/>
    <xf numFmtId="0" fontId="58" fillId="0" borderId="0" xfId="0" applyFont="1" applyAlignment="1">
      <alignment wrapText="1"/>
    </xf>
    <xf numFmtId="0" fontId="59" fillId="5" borderId="0" xfId="3" applyNumberFormat="1" applyFont="1" applyFill="1" applyBorder="1" applyAlignment="1">
      <alignment horizontal="center"/>
    </xf>
    <xf numFmtId="166" fontId="59" fillId="5" borderId="0" xfId="3" applyNumberFormat="1" applyFont="1" applyFill="1" applyBorder="1" applyAlignment="1">
      <alignment horizontal="center"/>
    </xf>
    <xf numFmtId="0" fontId="60" fillId="0" borderId="0" xfId="0" applyFont="1" applyAlignment="1">
      <alignment vertical="center" wrapText="1"/>
    </xf>
    <xf numFmtId="0" fontId="61" fillId="4" borderId="0" xfId="0" applyFont="1" applyFill="1" applyBorder="1" applyAlignment="1"/>
    <xf numFmtId="0" fontId="61" fillId="5" borderId="0" xfId="0" applyFont="1" applyFill="1" applyBorder="1" applyAlignment="1"/>
    <xf numFmtId="0" fontId="60" fillId="4" borderId="0" xfId="0" applyFont="1" applyFill="1" applyBorder="1" applyAlignment="1">
      <alignment horizontal="left"/>
    </xf>
    <xf numFmtId="0" fontId="61" fillId="5" borderId="0" xfId="0" applyFont="1" applyFill="1" applyBorder="1" applyAlignment="1">
      <alignment horizontal="justify" wrapText="1"/>
    </xf>
    <xf numFmtId="0" fontId="61" fillId="5" borderId="0" xfId="0" applyFont="1" applyFill="1" applyBorder="1" applyAlignment="1">
      <alignment horizontal="left"/>
    </xf>
    <xf numFmtId="0" fontId="61" fillId="4" borderId="0" xfId="0" applyFont="1" applyFill="1" applyBorder="1" applyAlignment="1">
      <alignment horizontal="justify" wrapText="1"/>
    </xf>
    <xf numFmtId="0" fontId="60" fillId="0" borderId="0" xfId="0" applyFont="1" applyAlignment="1">
      <alignment vertical="center"/>
    </xf>
    <xf numFmtId="0" fontId="62" fillId="5" borderId="0" xfId="0" applyFont="1" applyFill="1" applyBorder="1" applyAlignment="1">
      <alignment horizontal="right"/>
    </xf>
    <xf numFmtId="0" fontId="60" fillId="4" borderId="0" xfId="0" applyFont="1" applyFill="1" applyBorder="1" applyAlignment="1"/>
    <xf numFmtId="49" fontId="60" fillId="5" borderId="0" xfId="1" applyNumberFormat="1" applyFont="1" applyFill="1" applyBorder="1" applyAlignment="1">
      <alignment horizontal="left"/>
    </xf>
    <xf numFmtId="0" fontId="62" fillId="4" borderId="0" xfId="0" applyFont="1" applyFill="1" applyBorder="1" applyAlignment="1">
      <alignment horizontal="left"/>
    </xf>
    <xf numFmtId="0" fontId="60" fillId="5" borderId="12" xfId="0" applyFont="1" applyFill="1" applyBorder="1" applyAlignment="1">
      <alignment horizontal="center" vertical="center" wrapText="1"/>
    </xf>
    <xf numFmtId="0" fontId="60" fillId="5" borderId="0" xfId="0" applyFont="1" applyFill="1" applyBorder="1" applyAlignment="1">
      <alignment vertical="center" wrapText="1"/>
    </xf>
    <xf numFmtId="0" fontId="60" fillId="5" borderId="69" xfId="0" applyFont="1" applyFill="1" applyBorder="1" applyAlignment="1">
      <alignment vertical="center" wrapText="1"/>
    </xf>
    <xf numFmtId="0" fontId="60" fillId="5" borderId="66" xfId="0" applyFont="1" applyFill="1" applyBorder="1" applyAlignment="1">
      <alignment vertical="center" wrapText="1"/>
    </xf>
    <xf numFmtId="4" fontId="64" fillId="5" borderId="11" xfId="0" applyNumberFormat="1" applyFont="1" applyFill="1" applyBorder="1" applyAlignment="1">
      <alignment wrapText="1"/>
    </xf>
    <xf numFmtId="4" fontId="60" fillId="5" borderId="11" xfId="0" applyNumberFormat="1" applyFont="1" applyFill="1" applyBorder="1" applyAlignment="1">
      <alignment wrapText="1"/>
    </xf>
    <xf numFmtId="4" fontId="60" fillId="5" borderId="11" xfId="0" applyNumberFormat="1" applyFont="1" applyFill="1" applyBorder="1" applyAlignment="1">
      <alignment horizontal="right" wrapText="1"/>
    </xf>
    <xf numFmtId="0" fontId="61" fillId="5" borderId="66" xfId="0" applyFont="1" applyFill="1" applyBorder="1" applyAlignment="1">
      <alignment horizontal="left" wrapText="1"/>
    </xf>
    <xf numFmtId="0" fontId="60" fillId="5" borderId="11" xfId="0" applyFont="1" applyFill="1" applyBorder="1" applyAlignment="1">
      <alignment horizontal="center" wrapText="1"/>
    </xf>
    <xf numFmtId="0" fontId="60" fillId="0" borderId="11" xfId="0" applyFont="1" applyFill="1" applyBorder="1" applyAlignment="1">
      <alignment horizontal="center" wrapText="1"/>
    </xf>
    <xf numFmtId="4" fontId="60" fillId="0" borderId="11" xfId="0" applyNumberFormat="1" applyFont="1" applyFill="1" applyBorder="1" applyAlignment="1">
      <alignment horizontal="right" wrapText="1"/>
    </xf>
    <xf numFmtId="4" fontId="60" fillId="0" borderId="11" xfId="0" applyNumberFormat="1" applyFont="1" applyFill="1" applyBorder="1" applyAlignment="1">
      <alignment wrapText="1"/>
    </xf>
    <xf numFmtId="0" fontId="60" fillId="0" borderId="0" xfId="0" applyFont="1" applyFill="1" applyAlignment="1">
      <alignment vertical="center"/>
    </xf>
    <xf numFmtId="0" fontId="60" fillId="0" borderId="23" xfId="0" applyFont="1" applyFill="1" applyBorder="1" applyAlignment="1">
      <alignment horizontal="center" wrapText="1"/>
    </xf>
    <xf numFmtId="0" fontId="60" fillId="5" borderId="23" xfId="0" applyFont="1" applyFill="1" applyBorder="1" applyAlignment="1">
      <alignment horizontal="center" wrapText="1"/>
    </xf>
    <xf numFmtId="0" fontId="60" fillId="5" borderId="11" xfId="0" applyFont="1" applyFill="1" applyBorder="1" applyAlignment="1">
      <alignment horizontal="left" wrapText="1"/>
    </xf>
    <xf numFmtId="0" fontId="61" fillId="5" borderId="11" xfId="0" applyFont="1" applyFill="1" applyBorder="1" applyAlignment="1">
      <alignment horizontal="left" wrapText="1"/>
    </xf>
    <xf numFmtId="4" fontId="60" fillId="0" borderId="0" xfId="0" applyNumberFormat="1" applyFont="1" applyFill="1" applyAlignment="1">
      <alignment vertical="center"/>
    </xf>
    <xf numFmtId="0" fontId="61" fillId="0" borderId="23" xfId="0" applyFont="1" applyFill="1" applyBorder="1" applyAlignment="1">
      <alignment horizontal="center" wrapText="1"/>
    </xf>
    <xf numFmtId="0" fontId="61" fillId="0" borderId="11" xfId="0" applyFont="1" applyFill="1" applyBorder="1" applyAlignment="1">
      <alignment horizontal="left" wrapText="1"/>
    </xf>
    <xf numFmtId="0" fontId="60" fillId="5" borderId="18" xfId="0" applyFont="1" applyFill="1" applyBorder="1" applyAlignment="1">
      <alignment horizontal="center" wrapText="1"/>
    </xf>
    <xf numFmtId="0" fontId="60" fillId="5" borderId="18" xfId="0" applyFont="1" applyFill="1" applyBorder="1" applyAlignment="1">
      <alignment horizontal="left" wrapText="1"/>
    </xf>
    <xf numFmtId="4" fontId="60" fillId="5" borderId="18" xfId="0" applyNumberFormat="1" applyFont="1" applyFill="1" applyBorder="1" applyAlignment="1">
      <alignment horizontal="right" wrapText="1"/>
    </xf>
    <xf numFmtId="0" fontId="60" fillId="5" borderId="0" xfId="0" applyFont="1" applyFill="1" applyBorder="1" applyAlignment="1">
      <alignment horizontal="center" wrapText="1"/>
    </xf>
    <xf numFmtId="0" fontId="60" fillId="5" borderId="0" xfId="0" applyFont="1" applyFill="1" applyBorder="1" applyAlignment="1">
      <alignment horizontal="left" wrapText="1"/>
    </xf>
    <xf numFmtId="4" fontId="61" fillId="5" borderId="0" xfId="0" applyNumberFormat="1" applyFont="1" applyFill="1" applyBorder="1" applyAlignment="1">
      <alignment horizontal="right" wrapText="1"/>
    </xf>
    <xf numFmtId="0" fontId="60" fillId="5" borderId="0" xfId="0" applyFont="1" applyFill="1" applyBorder="1" applyAlignment="1">
      <alignment horizontal="right" wrapText="1"/>
    </xf>
    <xf numFmtId="0" fontId="60" fillId="0" borderId="0" xfId="0" applyFont="1" applyBorder="1" applyAlignment="1">
      <alignment vertical="center"/>
    </xf>
    <xf numFmtId="0" fontId="60" fillId="5" borderId="0" xfId="0" applyNumberFormat="1" applyFont="1" applyFill="1" applyBorder="1" applyAlignment="1">
      <alignment horizontal="left"/>
    </xf>
    <xf numFmtId="0" fontId="61" fillId="5" borderId="0" xfId="0" applyNumberFormat="1" applyFont="1" applyFill="1" applyBorder="1" applyAlignment="1">
      <alignment horizontal="left"/>
    </xf>
    <xf numFmtId="0" fontId="60" fillId="5" borderId="0" xfId="0" applyNumberFormat="1" applyFont="1" applyFill="1" applyBorder="1" applyAlignment="1">
      <alignment vertical="center"/>
    </xf>
    <xf numFmtId="4" fontId="60" fillId="0" borderId="0" xfId="0" applyNumberFormat="1" applyFont="1" applyAlignment="1">
      <alignment vertical="center"/>
    </xf>
    <xf numFmtId="4" fontId="61" fillId="0" borderId="0" xfId="0" applyNumberFormat="1" applyFont="1" applyAlignment="1">
      <alignment vertical="center"/>
    </xf>
    <xf numFmtId="4" fontId="7" fillId="31" borderId="49" xfId="0" applyNumberFormat="1" applyFont="1" applyFill="1" applyBorder="1" applyAlignment="1">
      <alignment wrapText="1"/>
    </xf>
    <xf numFmtId="0" fontId="10" fillId="0" borderId="11" xfId="0" applyFont="1" applyFill="1" applyBorder="1" applyAlignment="1">
      <alignment horizontal="left" wrapText="1"/>
    </xf>
    <xf numFmtId="0" fontId="10" fillId="0" borderId="11" xfId="0" applyFont="1" applyFill="1" applyBorder="1" applyAlignment="1">
      <alignment horizontal="center" wrapText="1"/>
    </xf>
    <xf numFmtId="0" fontId="10" fillId="0" borderId="23" xfId="0" applyFont="1" applyFill="1" applyBorder="1" applyAlignment="1">
      <alignment horizontal="center" wrapText="1"/>
    </xf>
    <xf numFmtId="0" fontId="7" fillId="0" borderId="0" xfId="0" applyFont="1"/>
    <xf numFmtId="0" fontId="10" fillId="0" borderId="0" xfId="0" applyFont="1"/>
    <xf numFmtId="0" fontId="7" fillId="35" borderId="47" xfId="0" applyFont="1" applyFill="1" applyBorder="1" applyAlignment="1">
      <alignment horizontal="center"/>
    </xf>
    <xf numFmtId="4" fontId="7" fillId="35" borderId="48" xfId="0" applyNumberFormat="1" applyFont="1" applyFill="1" applyBorder="1" applyAlignment="1">
      <alignment horizontal="left" indent="2"/>
    </xf>
    <xf numFmtId="0" fontId="10" fillId="35" borderId="48" xfId="0" applyFont="1" applyFill="1" applyBorder="1"/>
    <xf numFmtId="0" fontId="10" fillId="4" borderId="21" xfId="0" applyFont="1" applyFill="1" applyBorder="1" applyAlignment="1">
      <alignment horizontal="center"/>
    </xf>
    <xf numFmtId="182" fontId="10" fillId="4" borderId="0" xfId="0" applyNumberFormat="1" applyFont="1" applyFill="1" applyBorder="1" applyAlignment="1">
      <alignment horizontal="center"/>
    </xf>
    <xf numFmtId="0" fontId="10" fillId="4" borderId="0" xfId="0" applyFont="1" applyFill="1" applyBorder="1" applyAlignment="1">
      <alignment horizontal="center"/>
    </xf>
    <xf numFmtId="4" fontId="7" fillId="5" borderId="0" xfId="0" applyNumberFormat="1" applyFont="1" applyFill="1" applyBorder="1" applyAlignment="1">
      <alignment horizontal="center"/>
    </xf>
    <xf numFmtId="0" fontId="7" fillId="5" borderId="0" xfId="0" applyFont="1" applyFill="1" applyBorder="1" applyAlignment="1">
      <alignment horizontal="left"/>
    </xf>
    <xf numFmtId="0" fontId="10" fillId="5" borderId="0" xfId="0" applyFont="1" applyFill="1" applyAlignment="1">
      <alignment horizontal="center"/>
    </xf>
    <xf numFmtId="182" fontId="10" fillId="5" borderId="0" xfId="0" applyNumberFormat="1" applyFont="1" applyFill="1" applyAlignment="1">
      <alignment horizontal="center"/>
    </xf>
    <xf numFmtId="0" fontId="10" fillId="5" borderId="0" xfId="0" applyFont="1" applyFill="1" applyBorder="1" applyAlignment="1">
      <alignment horizontal="center"/>
    </xf>
    <xf numFmtId="0" fontId="10" fillId="5" borderId="0" xfId="0" applyFont="1" applyFill="1" applyBorder="1"/>
    <xf numFmtId="182" fontId="7" fillId="5" borderId="0" xfId="0" applyNumberFormat="1" applyFont="1" applyFill="1" applyAlignment="1">
      <alignment horizontal="center"/>
    </xf>
    <xf numFmtId="11" fontId="10" fillId="5" borderId="0" xfId="0" applyNumberFormat="1" applyFont="1" applyFill="1" applyBorder="1" applyAlignment="1">
      <alignment horizontal="right"/>
    </xf>
    <xf numFmtId="4" fontId="10" fillId="5" borderId="0" xfId="0" applyNumberFormat="1" applyFont="1" applyFill="1" applyAlignment="1">
      <alignment horizontal="right"/>
    </xf>
    <xf numFmtId="182" fontId="10" fillId="5" borderId="0" xfId="0" applyNumberFormat="1" applyFont="1" applyFill="1" applyAlignment="1">
      <alignment horizontal="left"/>
    </xf>
    <xf numFmtId="182" fontId="7" fillId="5" borderId="0" xfId="0" applyNumberFormat="1" applyFont="1" applyFill="1" applyAlignment="1">
      <alignment horizontal="right"/>
    </xf>
    <xf numFmtId="4" fontId="7" fillId="34" borderId="47" xfId="0" applyNumberFormat="1" applyFont="1" applyFill="1" applyBorder="1" applyAlignment="1">
      <alignment horizontal="right"/>
    </xf>
    <xf numFmtId="182" fontId="7" fillId="34" borderId="49" xfId="0" applyNumberFormat="1" applyFont="1" applyFill="1" applyBorder="1" applyAlignment="1">
      <alignment horizontal="left"/>
    </xf>
    <xf numFmtId="0" fontId="7" fillId="5" borderId="0" xfId="0" applyFont="1" applyFill="1" applyBorder="1" applyAlignment="1">
      <alignment horizontal="center"/>
    </xf>
    <xf numFmtId="0" fontId="7" fillId="5" borderId="0" xfId="0" applyFont="1" applyFill="1" applyBorder="1"/>
    <xf numFmtId="11" fontId="10" fillId="5" borderId="0" xfId="0" applyNumberFormat="1" applyFont="1" applyFill="1" applyBorder="1" applyAlignment="1">
      <alignment horizontal="left" wrapText="1"/>
    </xf>
    <xf numFmtId="11" fontId="10" fillId="5" borderId="0" xfId="0" applyNumberFormat="1" applyFont="1" applyFill="1" applyBorder="1" applyAlignment="1">
      <alignment horizontal="right" wrapText="1"/>
    </xf>
    <xf numFmtId="11" fontId="10" fillId="5" borderId="0" xfId="0" applyNumberFormat="1" applyFont="1" applyFill="1" applyBorder="1" applyAlignment="1">
      <alignment horizontal="left"/>
    </xf>
    <xf numFmtId="0" fontId="10" fillId="5" borderId="0" xfId="0" applyFont="1" applyFill="1" applyBorder="1" applyAlignment="1">
      <alignment wrapText="1"/>
    </xf>
    <xf numFmtId="0" fontId="10" fillId="5" borderId="0" xfId="0" applyFont="1" applyFill="1" applyAlignment="1">
      <alignment horizontal="right" wrapText="1"/>
    </xf>
    <xf numFmtId="0" fontId="10" fillId="5" borderId="0" xfId="0" applyFont="1" applyFill="1" applyAlignment="1">
      <alignment horizontal="right"/>
    </xf>
    <xf numFmtId="4" fontId="7" fillId="5" borderId="0" xfId="0" applyNumberFormat="1" applyFont="1" applyFill="1" applyBorder="1"/>
    <xf numFmtId="182" fontId="10" fillId="5" borderId="0" xfId="0" applyNumberFormat="1" applyFont="1" applyFill="1" applyAlignment="1">
      <alignment horizontal="left" wrapText="1"/>
    </xf>
    <xf numFmtId="0" fontId="7" fillId="5" borderId="0" xfId="0" applyFont="1" applyFill="1" applyAlignment="1">
      <alignment horizontal="center"/>
    </xf>
    <xf numFmtId="182" fontId="7" fillId="5" borderId="0" xfId="0" applyNumberFormat="1" applyFont="1" applyFill="1" applyAlignment="1">
      <alignment horizontal="left"/>
    </xf>
    <xf numFmtId="182" fontId="10" fillId="5" borderId="0" xfId="0" applyNumberFormat="1" applyFont="1" applyFill="1" applyAlignment="1">
      <alignment horizontal="right"/>
    </xf>
    <xf numFmtId="4" fontId="10" fillId="5" borderId="0" xfId="0" applyNumberFormat="1" applyFont="1" applyFill="1" applyBorder="1" applyAlignment="1">
      <alignment horizontal="right"/>
    </xf>
    <xf numFmtId="182" fontId="10" fillId="5" borderId="0" xfId="0" applyNumberFormat="1" applyFont="1" applyFill="1" applyBorder="1" applyAlignment="1">
      <alignment horizontal="left"/>
    </xf>
    <xf numFmtId="4" fontId="7" fillId="5" borderId="0" xfId="0" applyNumberFormat="1" applyFont="1" applyFill="1" applyBorder="1" applyAlignment="1">
      <alignment horizontal="right"/>
    </xf>
    <xf numFmtId="182" fontId="7" fillId="5" borderId="0" xfId="0" applyNumberFormat="1" applyFont="1" applyFill="1" applyBorder="1" applyAlignment="1">
      <alignment horizontal="left"/>
    </xf>
    <xf numFmtId="182" fontId="7" fillId="5" borderId="0" xfId="0" applyNumberFormat="1" applyFont="1" applyFill="1" applyAlignment="1">
      <alignment horizontal="left" wrapText="1"/>
    </xf>
    <xf numFmtId="0" fontId="10" fillId="5" borderId="0" xfId="0" applyFont="1" applyFill="1" applyAlignment="1"/>
    <xf numFmtId="0" fontId="10" fillId="5" borderId="0" xfId="0" applyFont="1" applyFill="1" applyAlignment="1">
      <alignment horizontal="left" wrapText="1"/>
    </xf>
    <xf numFmtId="0" fontId="10" fillId="0" borderId="0" xfId="501" applyFont="1" applyFill="1" applyBorder="1" applyAlignment="1">
      <alignment vertical="top"/>
    </xf>
    <xf numFmtId="0" fontId="10" fillId="0" borderId="0" xfId="501" applyFont="1" applyFill="1" applyBorder="1" applyAlignment="1">
      <alignment vertical="top" wrapText="1"/>
    </xf>
    <xf numFmtId="0" fontId="10" fillId="0" borderId="0" xfId="501" applyFont="1" applyFill="1" applyBorder="1" applyAlignment="1">
      <alignment horizontal="center" vertical="top"/>
    </xf>
    <xf numFmtId="4" fontId="10" fillId="0" borderId="0" xfId="501" applyNumberFormat="1" applyFont="1" applyFill="1" applyBorder="1" applyAlignment="1">
      <alignment horizontal="center" vertical="top"/>
    </xf>
    <xf numFmtId="4" fontId="10" fillId="0" borderId="0" xfId="501" applyNumberFormat="1" applyFont="1" applyFill="1" applyBorder="1" applyAlignment="1">
      <alignment vertical="top"/>
    </xf>
    <xf numFmtId="4" fontId="10" fillId="5" borderId="0" xfId="7" applyNumberFormat="1" applyFont="1" applyFill="1" applyAlignment="1"/>
    <xf numFmtId="4" fontId="7" fillId="5" borderId="0" xfId="7" applyNumberFormat="1" applyFont="1" applyFill="1" applyAlignment="1"/>
    <xf numFmtId="0" fontId="7" fillId="4" borderId="0" xfId="501" applyFont="1" applyFill="1" applyBorder="1" applyAlignment="1">
      <alignment vertical="center"/>
    </xf>
    <xf numFmtId="4" fontId="50" fillId="0" borderId="0" xfId="7737" applyNumberFormat="1" applyFill="1" applyBorder="1" applyAlignment="1" applyProtection="1">
      <alignment horizontal="center" vertical="top"/>
    </xf>
    <xf numFmtId="0" fontId="10" fillId="4" borderId="0" xfId="501" applyFont="1" applyFill="1" applyBorder="1" applyAlignment="1">
      <alignment vertical="center"/>
    </xf>
    <xf numFmtId="0" fontId="15" fillId="0" borderId="0" xfId="501" applyFont="1" applyFill="1" applyBorder="1" applyAlignment="1">
      <alignment vertical="center"/>
    </xf>
    <xf numFmtId="0" fontId="7" fillId="0" borderId="0" xfId="501" applyFont="1" applyFill="1" applyBorder="1" applyAlignment="1">
      <alignment vertical="center"/>
    </xf>
    <xf numFmtId="0" fontId="10" fillId="0" borderId="0" xfId="501" applyFont="1" applyFill="1" applyAlignment="1">
      <alignment vertical="top"/>
    </xf>
    <xf numFmtId="0" fontId="10" fillId="0" borderId="0" xfId="501" applyFont="1" applyFill="1" applyAlignment="1">
      <alignment vertical="top" wrapText="1"/>
    </xf>
    <xf numFmtId="0" fontId="10" fillId="0" borderId="0" xfId="501" applyFont="1" applyFill="1" applyAlignment="1">
      <alignment horizontal="center" vertical="top"/>
    </xf>
    <xf numFmtId="4" fontId="10" fillId="0" borderId="0" xfId="501" applyNumberFormat="1" applyFont="1" applyFill="1" applyAlignment="1">
      <alignment horizontal="center" vertical="top"/>
    </xf>
    <xf numFmtId="4" fontId="10" fillId="0" borderId="0" xfId="501" applyNumberFormat="1" applyFont="1" applyFill="1" applyAlignment="1">
      <alignment vertical="top"/>
    </xf>
    <xf numFmtId="4" fontId="40" fillId="31" borderId="45" xfId="7" applyNumberFormat="1" applyFont="1" applyFill="1" applyBorder="1" applyAlignment="1">
      <alignment horizontal="center"/>
    </xf>
    <xf numFmtId="183" fontId="10" fillId="5" borderId="38" xfId="7" applyNumberFormat="1" applyFont="1" applyFill="1" applyBorder="1" applyAlignment="1">
      <alignment horizontal="center" vertical="center"/>
    </xf>
    <xf numFmtId="0" fontId="10" fillId="5" borderId="4" xfId="7" applyFont="1" applyFill="1" applyBorder="1" applyAlignment="1">
      <alignment wrapText="1"/>
    </xf>
    <xf numFmtId="0" fontId="10" fillId="5" borderId="46" xfId="7" applyFont="1" applyFill="1" applyBorder="1" applyAlignment="1">
      <alignment horizontal="center"/>
    </xf>
    <xf numFmtId="4" fontId="10" fillId="5" borderId="4" xfId="7" applyNumberFormat="1" applyFont="1" applyFill="1" applyBorder="1" applyAlignment="1">
      <alignment horizontal="center"/>
    </xf>
    <xf numFmtId="4" fontId="10" fillId="5" borderId="46" xfId="7" applyNumberFormat="1" applyFont="1" applyFill="1" applyBorder="1" applyAlignment="1">
      <alignment horizontal="center"/>
    </xf>
    <xf numFmtId="4" fontId="10" fillId="5" borderId="83" xfId="7" applyNumberFormat="1" applyFont="1" applyFill="1" applyBorder="1" applyAlignment="1">
      <alignment wrapText="1"/>
    </xf>
    <xf numFmtId="4" fontId="10" fillId="5" borderId="4" xfId="7" applyNumberFormat="1" applyFont="1" applyFill="1" applyBorder="1" applyAlignment="1"/>
    <xf numFmtId="183" fontId="10" fillId="5" borderId="14" xfId="7" applyNumberFormat="1" applyFont="1" applyFill="1" applyBorder="1" applyAlignment="1">
      <alignment horizontal="center"/>
    </xf>
    <xf numFmtId="0" fontId="10" fillId="5" borderId="2" xfId="7" applyFont="1" applyFill="1" applyBorder="1" applyAlignment="1">
      <alignment wrapText="1"/>
    </xf>
    <xf numFmtId="0" fontId="10" fillId="5" borderId="2" xfId="7" applyFont="1" applyFill="1" applyBorder="1" applyAlignment="1">
      <alignment horizontal="center"/>
    </xf>
    <xf numFmtId="4" fontId="10" fillId="5" borderId="2" xfId="7" applyNumberFormat="1" applyFont="1" applyFill="1" applyBorder="1" applyAlignment="1">
      <alignment horizontal="center"/>
    </xf>
    <xf numFmtId="4" fontId="10" fillId="5" borderId="2" xfId="7" applyNumberFormat="1" applyFont="1" applyFill="1" applyBorder="1" applyAlignment="1"/>
    <xf numFmtId="4" fontId="10" fillId="5" borderId="1" xfId="7" applyNumberFormat="1" applyFont="1" applyFill="1" applyBorder="1" applyAlignment="1">
      <alignment wrapText="1"/>
    </xf>
    <xf numFmtId="176" fontId="10" fillId="0" borderId="0" xfId="541" applyNumberFormat="1" applyFont="1" applyFill="1" applyAlignment="1">
      <alignment horizontal="center" vertical="top"/>
    </xf>
    <xf numFmtId="0" fontId="10" fillId="0" borderId="0" xfId="7" applyFont="1" applyAlignment="1">
      <alignment horizontal="center"/>
    </xf>
    <xf numFmtId="0" fontId="10" fillId="0" borderId="0" xfId="0" applyFont="1" applyAlignment="1">
      <alignment wrapText="1"/>
    </xf>
    <xf numFmtId="0" fontId="10" fillId="0" borderId="11" xfId="0" applyFont="1" applyFill="1" applyBorder="1" applyAlignment="1">
      <alignment horizontal="left"/>
    </xf>
    <xf numFmtId="4" fontId="7" fillId="31" borderId="49" xfId="0" applyNumberFormat="1" applyFont="1" applyFill="1" applyBorder="1" applyAlignment="1"/>
    <xf numFmtId="4" fontId="60" fillId="0" borderId="11" xfId="0" applyNumberFormat="1" applyFont="1" applyFill="1" applyBorder="1" applyAlignment="1">
      <alignment horizontal="right"/>
    </xf>
    <xf numFmtId="0" fontId="10" fillId="0" borderId="11" xfId="0" applyFont="1" applyFill="1" applyBorder="1" applyAlignment="1">
      <alignment horizontal="center"/>
    </xf>
    <xf numFmtId="4" fontId="60" fillId="0" borderId="11" xfId="0" applyNumberFormat="1" applyFont="1" applyFill="1" applyBorder="1" applyAlignment="1"/>
    <xf numFmtId="49" fontId="66" fillId="0" borderId="4" xfId="0" applyNumberFormat="1" applyFont="1" applyFill="1" applyBorder="1" applyAlignment="1">
      <alignment horizontal="left" vertical="center" wrapText="1"/>
    </xf>
    <xf numFmtId="4" fontId="10" fillId="31" borderId="76" xfId="0" applyNumberFormat="1" applyFont="1" applyFill="1" applyBorder="1" applyAlignment="1">
      <alignment horizontal="right" wrapText="1"/>
    </xf>
    <xf numFmtId="10" fontId="10" fillId="0" borderId="76" xfId="0" applyNumberFormat="1" applyFont="1" applyFill="1" applyBorder="1" applyAlignment="1">
      <alignment horizontal="center" wrapText="1"/>
    </xf>
    <xf numFmtId="0" fontId="7" fillId="31" borderId="45" xfId="0" applyNumberFormat="1" applyFont="1" applyFill="1" applyBorder="1" applyAlignment="1">
      <alignment horizontal="center" wrapText="1"/>
    </xf>
    <xf numFmtId="10" fontId="10" fillId="0" borderId="62" xfId="2" applyNumberFormat="1" applyFont="1" applyFill="1" applyBorder="1" applyAlignment="1">
      <alignment horizontal="center" vertical="center" wrapText="1"/>
    </xf>
    <xf numFmtId="10" fontId="10" fillId="0" borderId="84" xfId="0" applyNumberFormat="1" applyFont="1" applyFill="1" applyBorder="1" applyAlignment="1">
      <alignment horizontal="center" wrapText="1"/>
    </xf>
    <xf numFmtId="0" fontId="7" fillId="5" borderId="0" xfId="0" applyFont="1" applyFill="1" applyBorder="1" applyAlignment="1"/>
    <xf numFmtId="0" fontId="0" fillId="31" borderId="48" xfId="0" applyFill="1" applyBorder="1"/>
    <xf numFmtId="10" fontId="10" fillId="0" borderId="0" xfId="7" applyNumberFormat="1" applyFont="1"/>
    <xf numFmtId="10" fontId="7" fillId="0" borderId="0" xfId="7742" applyNumberFormat="1" applyFont="1" applyAlignment="1">
      <alignment horizontal="right"/>
    </xf>
    <xf numFmtId="4" fontId="10" fillId="5" borderId="11" xfId="0" applyNumberFormat="1" applyFont="1" applyFill="1" applyBorder="1" applyAlignment="1">
      <alignment horizontal="right" wrapText="1"/>
    </xf>
    <xf numFmtId="4" fontId="10" fillId="2" borderId="3" xfId="2" applyNumberFormat="1" applyFont="1" applyFill="1" applyBorder="1" applyAlignment="1">
      <alignment horizontal="right" vertical="center" wrapText="1"/>
    </xf>
    <xf numFmtId="184" fontId="10" fillId="0" borderId="0" xfId="7741" applyNumberFormat="1" applyFont="1"/>
    <xf numFmtId="10" fontId="10" fillId="2" borderId="4" xfId="2" applyNumberFormat="1" applyFont="1" applyFill="1" applyBorder="1" applyAlignment="1">
      <alignment horizontal="right" vertical="center" wrapText="1"/>
    </xf>
    <xf numFmtId="4" fontId="60" fillId="5" borderId="0" xfId="0" applyNumberFormat="1" applyFont="1" applyFill="1" applyBorder="1" applyAlignment="1">
      <alignment horizontal="left"/>
    </xf>
    <xf numFmtId="49" fontId="7" fillId="4" borderId="0" xfId="1" applyNumberFormat="1" applyFont="1" applyFill="1" applyBorder="1" applyAlignment="1">
      <alignment horizontal="center" vertical="center" wrapText="1"/>
    </xf>
    <xf numFmtId="0" fontId="10" fillId="0" borderId="0" xfId="1" applyNumberFormat="1" applyFont="1" applyFill="1" applyBorder="1" applyAlignment="1">
      <alignment vertical="top" wrapText="1"/>
    </xf>
    <xf numFmtId="0" fontId="10" fillId="0" borderId="41" xfId="1" applyNumberFormat="1" applyFont="1" applyBorder="1" applyAlignment="1">
      <alignment horizontal="center"/>
    </xf>
    <xf numFmtId="49" fontId="7" fillId="5" borderId="0" xfId="0" applyNumberFormat="1" applyFont="1" applyFill="1" applyBorder="1" applyAlignment="1"/>
    <xf numFmtId="49" fontId="7" fillId="5" borderId="0" xfId="0" applyNumberFormat="1" applyFont="1" applyFill="1" applyBorder="1" applyAlignment="1">
      <alignment horizontal="right"/>
    </xf>
    <xf numFmtId="2" fontId="65" fillId="0" borderId="41" xfId="0" applyNumberFormat="1" applyFont="1" applyFill="1" applyBorder="1" applyAlignment="1">
      <alignment horizontal="right" vertical="center" wrapText="1"/>
    </xf>
    <xf numFmtId="0" fontId="65" fillId="0" borderId="3" xfId="0" applyFont="1" applyFill="1" applyBorder="1" applyAlignment="1">
      <alignment horizontal="center" vertical="center" wrapText="1"/>
    </xf>
    <xf numFmtId="0" fontId="65" fillId="0" borderId="85" xfId="0" applyFont="1" applyFill="1" applyBorder="1" applyAlignment="1">
      <alignment horizontal="center" vertical="center" wrapText="1"/>
    </xf>
    <xf numFmtId="0" fontId="10" fillId="0" borderId="11" xfId="0" applyFont="1" applyFill="1" applyBorder="1" applyAlignment="1">
      <alignment horizontal="left" vertical="center" wrapText="1"/>
    </xf>
    <xf numFmtId="0" fontId="10" fillId="0" borderId="11" xfId="0" applyFont="1" applyFill="1" applyBorder="1" applyAlignment="1">
      <alignment horizontal="center" vertical="center"/>
    </xf>
    <xf numFmtId="4" fontId="60" fillId="0" borderId="11" xfId="0" applyNumberFormat="1" applyFont="1" applyFill="1" applyBorder="1" applyAlignment="1">
      <alignment horizontal="right" vertical="center" wrapText="1"/>
    </xf>
    <xf numFmtId="165" fontId="60" fillId="0" borderId="23" xfId="0" applyNumberFormat="1" applyFont="1" applyFill="1" applyBorder="1" applyAlignment="1">
      <alignment horizontal="center" vertical="center"/>
    </xf>
    <xf numFmtId="0" fontId="10" fillId="0" borderId="11" xfId="0" applyFont="1" applyFill="1" applyBorder="1" applyAlignment="1">
      <alignment horizontal="center" vertical="center" wrapText="1"/>
    </xf>
    <xf numFmtId="168" fontId="10" fillId="0" borderId="5" xfId="1" applyNumberFormat="1" applyFont="1" applyBorder="1" applyAlignment="1">
      <alignment horizontal="center" vertical="center"/>
    </xf>
    <xf numFmtId="4" fontId="10" fillId="0" borderId="5" xfId="1" applyNumberFormat="1" applyFont="1" applyBorder="1" applyAlignment="1">
      <alignment horizontal="center" vertical="center"/>
    </xf>
    <xf numFmtId="4" fontId="60" fillId="0" borderId="11" xfId="0" applyNumberFormat="1" applyFont="1" applyFill="1" applyBorder="1" applyAlignment="1">
      <alignment vertical="center" wrapText="1"/>
    </xf>
    <xf numFmtId="4" fontId="61" fillId="31" borderId="45" xfId="0" applyNumberFormat="1" applyFont="1" applyFill="1" applyBorder="1" applyAlignment="1">
      <alignment horizontal="center" wrapText="1"/>
    </xf>
    <xf numFmtId="0" fontId="0" fillId="0" borderId="0" xfId="0" applyAlignment="1">
      <alignment wrapText="1"/>
    </xf>
    <xf numFmtId="0" fontId="61" fillId="5" borderId="48" xfId="0" applyFont="1" applyFill="1" applyBorder="1" applyAlignment="1">
      <alignment horizontal="right" vertical="center"/>
    </xf>
    <xf numFmtId="10" fontId="61" fillId="5" borderId="48" xfId="0" applyNumberFormat="1" applyFont="1" applyFill="1" applyBorder="1" applyAlignment="1">
      <alignment horizontal="right" vertical="center"/>
    </xf>
    <xf numFmtId="4" fontId="7" fillId="31" borderId="45" xfId="0" applyNumberFormat="1" applyFont="1" applyFill="1" applyBorder="1" applyAlignment="1">
      <alignment horizontal="center" wrapText="1"/>
    </xf>
    <xf numFmtId="4" fontId="60" fillId="0" borderId="0" xfId="0" applyNumberFormat="1" applyFont="1" applyBorder="1" applyAlignment="1">
      <alignment vertical="center"/>
    </xf>
    <xf numFmtId="4" fontId="60" fillId="0" borderId="18" xfId="0" applyNumberFormat="1" applyFont="1" applyFill="1" applyBorder="1" applyAlignment="1">
      <alignment wrapText="1"/>
    </xf>
    <xf numFmtId="4" fontId="10" fillId="5" borderId="18" xfId="0" applyNumberFormat="1" applyFont="1" applyFill="1" applyBorder="1" applyAlignment="1">
      <alignment horizontal="right" wrapText="1"/>
    </xf>
    <xf numFmtId="0" fontId="65" fillId="0" borderId="40" xfId="0" applyFont="1" applyFill="1" applyBorder="1" applyAlignment="1">
      <alignment horizontal="center" vertical="center" wrapText="1"/>
    </xf>
    <xf numFmtId="4" fontId="61" fillId="31" borderId="45" xfId="0" applyNumberFormat="1" applyFont="1" applyFill="1" applyBorder="1" applyAlignment="1">
      <alignment horizontal="center" wrapText="1"/>
    </xf>
    <xf numFmtId="0" fontId="5" fillId="0" borderId="0" xfId="4594"/>
    <xf numFmtId="0" fontId="40" fillId="0" borderId="80" xfId="4594" applyFont="1" applyBorder="1" applyAlignment="1">
      <alignment horizontal="left" vertical="center"/>
    </xf>
    <xf numFmtId="0" fontId="5" fillId="0" borderId="0" xfId="4594" applyAlignment="1">
      <alignment horizontal="left" vertical="center"/>
    </xf>
    <xf numFmtId="0" fontId="5" fillId="0" borderId="0" xfId="4594" applyAlignment="1">
      <alignment horizontal="center" vertical="center"/>
    </xf>
    <xf numFmtId="0" fontId="5" fillId="0" borderId="0" xfId="4594" applyAlignment="1">
      <alignment vertical="center" wrapText="1"/>
    </xf>
    <xf numFmtId="43" fontId="0" fillId="0" borderId="0" xfId="7743" applyFont="1" applyBorder="1" applyAlignment="1">
      <alignment vertical="center"/>
    </xf>
    <xf numFmtId="43" fontId="1" fillId="0" borderId="0" xfId="7743" applyFont="1" applyBorder="1" applyAlignment="1">
      <alignment vertical="center"/>
    </xf>
    <xf numFmtId="0" fontId="5" fillId="0" borderId="0" xfId="4594" applyAlignment="1">
      <alignment vertical="center"/>
    </xf>
    <xf numFmtId="0" fontId="5" fillId="0" borderId="81" xfId="4594" applyBorder="1" applyAlignment="1">
      <alignment horizontal="center" vertical="center"/>
    </xf>
    <xf numFmtId="0" fontId="5" fillId="0" borderId="80" xfId="4594" applyBorder="1" applyAlignment="1">
      <alignment horizontal="center" vertical="center"/>
    </xf>
    <xf numFmtId="0" fontId="71" fillId="36" borderId="95" xfId="4594" applyFont="1" applyFill="1" applyBorder="1" applyAlignment="1">
      <alignment horizontal="center" vertical="center"/>
    </xf>
    <xf numFmtId="0" fontId="71" fillId="36" borderId="4" xfId="4594" applyFont="1" applyFill="1" applyBorder="1" applyAlignment="1">
      <alignment horizontal="center" vertical="center"/>
    </xf>
    <xf numFmtId="0" fontId="71" fillId="36" borderId="4" xfId="4594" applyFont="1" applyFill="1" applyBorder="1" applyAlignment="1">
      <alignment vertical="center" wrapText="1"/>
    </xf>
    <xf numFmtId="43" fontId="71" fillId="36" borderId="4" xfId="7743" applyFont="1" applyFill="1" applyBorder="1" applyAlignment="1">
      <alignment horizontal="center" vertical="center"/>
    </xf>
    <xf numFmtId="0" fontId="71" fillId="36" borderId="41" xfId="4594" applyFont="1" applyFill="1" applyBorder="1" applyAlignment="1">
      <alignment horizontal="center" vertical="center"/>
    </xf>
    <xf numFmtId="0" fontId="71" fillId="36" borderId="96" xfId="4594" applyFont="1" applyFill="1" applyBorder="1" applyAlignment="1">
      <alignment horizontal="center" vertical="center"/>
    </xf>
    <xf numFmtId="0" fontId="5" fillId="0" borderId="95" xfId="4594" applyBorder="1" applyAlignment="1">
      <alignment horizontal="center" vertical="center"/>
    </xf>
    <xf numFmtId="0" fontId="72" fillId="0" borderId="4" xfId="4594" applyFont="1" applyBorder="1" applyAlignment="1">
      <alignment horizontal="center" vertical="center"/>
    </xf>
    <xf numFmtId="0" fontId="5" fillId="0" borderId="4" xfId="4594" applyBorder="1" applyAlignment="1">
      <alignment horizontal="center" vertical="center"/>
    </xf>
    <xf numFmtId="0" fontId="72" fillId="0" borderId="4" xfId="4594" applyFont="1" applyBorder="1" applyAlignment="1">
      <alignment wrapText="1"/>
    </xf>
    <xf numFmtId="43" fontId="0" fillId="0" borderId="4" xfId="7743" applyFont="1" applyBorder="1" applyAlignment="1">
      <alignment vertical="center"/>
    </xf>
    <xf numFmtId="43" fontId="1" fillId="0" borderId="4" xfId="7743" applyFont="1" applyBorder="1" applyAlignment="1">
      <alignment vertical="center"/>
    </xf>
    <xf numFmtId="43" fontId="0" fillId="0" borderId="41" xfId="7743" applyFont="1" applyBorder="1" applyAlignment="1">
      <alignment vertical="center"/>
    </xf>
    <xf numFmtId="185" fontId="0" fillId="0" borderId="4" xfId="563" applyNumberFormat="1" applyFont="1" applyBorder="1" applyAlignment="1">
      <alignment vertical="center"/>
    </xf>
    <xf numFmtId="0" fontId="5" fillId="34" borderId="96" xfId="4594" applyFill="1" applyBorder="1" applyAlignment="1">
      <alignment horizontal="center" vertical="center"/>
    </xf>
    <xf numFmtId="0" fontId="5" fillId="37" borderId="96" xfId="4594" applyFill="1" applyBorder="1" applyAlignment="1">
      <alignment horizontal="center" vertical="center"/>
    </xf>
    <xf numFmtId="0" fontId="5" fillId="38" borderId="96" xfId="4594" applyFill="1" applyBorder="1" applyAlignment="1">
      <alignment horizontal="center" vertical="center"/>
    </xf>
    <xf numFmtId="0" fontId="5" fillId="32" borderId="97" xfId="4594" applyFill="1" applyBorder="1" applyAlignment="1">
      <alignment horizontal="center" vertical="center"/>
    </xf>
    <xf numFmtId="0" fontId="40" fillId="32" borderId="98" xfId="4594" applyFont="1" applyFill="1" applyBorder="1" applyAlignment="1">
      <alignment horizontal="center" vertical="center"/>
    </xf>
    <xf numFmtId="0" fontId="5" fillId="32" borderId="98" xfId="4594" applyFill="1" applyBorder="1" applyAlignment="1">
      <alignment horizontal="center" vertical="center"/>
    </xf>
    <xf numFmtId="0" fontId="5" fillId="32" borderId="98" xfId="4594" applyFill="1" applyBorder="1" applyAlignment="1">
      <alignment vertical="center" wrapText="1"/>
    </xf>
    <xf numFmtId="43" fontId="0" fillId="32" borderId="98" xfId="7743" applyFont="1" applyFill="1" applyBorder="1" applyAlignment="1">
      <alignment vertical="center"/>
    </xf>
    <xf numFmtId="43" fontId="5" fillId="32" borderId="98" xfId="7743" applyFont="1" applyFill="1" applyBorder="1" applyAlignment="1">
      <alignment vertical="center"/>
    </xf>
    <xf numFmtId="0" fontId="40" fillId="32" borderId="98" xfId="4594" applyFont="1" applyFill="1" applyBorder="1" applyAlignment="1">
      <alignment vertical="center"/>
    </xf>
    <xf numFmtId="10" fontId="40" fillId="32" borderId="98" xfId="563" applyNumberFormat="1" applyFont="1" applyFill="1" applyBorder="1" applyAlignment="1">
      <alignment vertical="center"/>
    </xf>
    <xf numFmtId="0" fontId="5" fillId="32" borderId="99" xfId="4594" applyFill="1" applyBorder="1" applyAlignment="1">
      <alignment horizontal="center" vertical="center"/>
    </xf>
    <xf numFmtId="43" fontId="0" fillId="0" borderId="0" xfId="7743" applyFont="1" applyAlignment="1">
      <alignment vertical="center"/>
    </xf>
    <xf numFmtId="43" fontId="1" fillId="0" borderId="0" xfId="7743" applyFont="1" applyAlignment="1">
      <alignment vertical="center"/>
    </xf>
    <xf numFmtId="0" fontId="59" fillId="5" borderId="86" xfId="3" applyNumberFormat="1" applyFont="1" applyFill="1" applyBorder="1" applyAlignment="1">
      <alignment horizontal="center"/>
    </xf>
    <xf numFmtId="0" fontId="59" fillId="5" borderId="87" xfId="3" applyNumberFormat="1" applyFont="1" applyFill="1" applyBorder="1" applyAlignment="1">
      <alignment horizontal="center"/>
    </xf>
    <xf numFmtId="166" fontId="59" fillId="5" borderId="87" xfId="3" applyNumberFormat="1" applyFont="1" applyFill="1" applyBorder="1" applyAlignment="1">
      <alignment horizontal="center"/>
    </xf>
    <xf numFmtId="166" fontId="59" fillId="5" borderId="88" xfId="3" applyNumberFormat="1" applyFont="1" applyFill="1" applyBorder="1" applyAlignment="1">
      <alignment horizontal="center"/>
    </xf>
    <xf numFmtId="0" fontId="59" fillId="5" borderId="80" xfId="3" applyNumberFormat="1" applyFont="1" applyFill="1" applyBorder="1" applyAlignment="1">
      <alignment horizontal="center"/>
    </xf>
    <xf numFmtId="166" fontId="59" fillId="5" borderId="81" xfId="3" applyNumberFormat="1" applyFont="1" applyFill="1" applyBorder="1" applyAlignment="1">
      <alignment horizontal="center"/>
    </xf>
    <xf numFmtId="4" fontId="61" fillId="5" borderId="80" xfId="0" applyNumberFormat="1" applyFont="1" applyFill="1" applyBorder="1" applyAlignment="1"/>
    <xf numFmtId="4" fontId="61" fillId="5" borderId="0" xfId="0" applyNumberFormat="1" applyFont="1" applyFill="1" applyBorder="1" applyAlignment="1"/>
    <xf numFmtId="4" fontId="61" fillId="5" borderId="81" xfId="0" applyNumberFormat="1" applyFont="1" applyFill="1" applyBorder="1" applyAlignment="1"/>
    <xf numFmtId="0" fontId="7" fillId="4" borderId="80" xfId="0" applyFont="1" applyFill="1" applyBorder="1" applyAlignment="1"/>
    <xf numFmtId="0" fontId="61" fillId="4" borderId="81" xfId="0" applyFont="1" applyFill="1" applyBorder="1" applyAlignment="1"/>
    <xf numFmtId="0" fontId="10" fillId="4" borderId="80" xfId="0" applyFont="1" applyFill="1" applyBorder="1" applyAlignment="1">
      <alignment horizontal="left"/>
    </xf>
    <xf numFmtId="0" fontId="61" fillId="4" borderId="81" xfId="0" applyFont="1" applyFill="1" applyBorder="1" applyAlignment="1">
      <alignment horizontal="justify" wrapText="1"/>
    </xf>
    <xf numFmtId="0" fontId="10" fillId="0" borderId="0" xfId="0" applyFont="1" applyBorder="1" applyAlignment="1">
      <alignment vertical="center"/>
    </xf>
    <xf numFmtId="0" fontId="60" fillId="4" borderId="81" xfId="0" applyFont="1" applyFill="1" applyBorder="1" applyAlignment="1"/>
    <xf numFmtId="0" fontId="60" fillId="4" borderId="80" xfId="0" applyFont="1" applyFill="1" applyBorder="1" applyAlignment="1">
      <alignment horizontal="left"/>
    </xf>
    <xf numFmtId="0" fontId="63" fillId="4" borderId="80" xfId="0" applyFont="1" applyFill="1" applyBorder="1" applyAlignment="1">
      <alignment horizontal="left"/>
    </xf>
    <xf numFmtId="0" fontId="10" fillId="5" borderId="0" xfId="0" applyFont="1" applyFill="1" applyBorder="1" applyAlignment="1">
      <alignment horizontal="left"/>
    </xf>
    <xf numFmtId="0" fontId="60" fillId="5" borderId="100" xfId="0" applyFont="1" applyFill="1" applyBorder="1" applyAlignment="1">
      <alignment horizontal="center" vertical="center" wrapText="1"/>
    </xf>
    <xf numFmtId="0" fontId="60" fillId="5" borderId="101" xfId="0" applyFont="1" applyFill="1" applyBorder="1" applyAlignment="1">
      <alignment horizontal="center" vertical="center" wrapText="1"/>
    </xf>
    <xf numFmtId="4" fontId="61" fillId="31" borderId="79" xfId="0" applyNumberFormat="1" applyFont="1" applyFill="1" applyBorder="1" applyAlignment="1">
      <alignment horizontal="center" wrapText="1"/>
    </xf>
    <xf numFmtId="0" fontId="60" fillId="5" borderId="80" xfId="0" applyFont="1" applyFill="1" applyBorder="1" applyAlignment="1">
      <alignment vertical="center" wrapText="1"/>
    </xf>
    <xf numFmtId="0" fontId="61" fillId="5" borderId="102" xfId="0" applyFont="1" applyFill="1" applyBorder="1" applyAlignment="1">
      <alignment vertical="center" wrapText="1"/>
    </xf>
    <xf numFmtId="165" fontId="61" fillId="31" borderId="82" xfId="0" applyNumberFormat="1" applyFont="1" applyFill="1" applyBorder="1" applyAlignment="1">
      <alignment horizontal="center" wrapText="1"/>
    </xf>
    <xf numFmtId="4" fontId="61" fillId="0" borderId="103" xfId="0" applyNumberFormat="1" applyFont="1" applyFill="1" applyBorder="1" applyAlignment="1">
      <alignment horizontal="right" wrapText="1"/>
    </xf>
    <xf numFmtId="0" fontId="61" fillId="5" borderId="104" xfId="0" applyFont="1" applyFill="1" applyBorder="1" applyAlignment="1">
      <alignment horizontal="center" wrapText="1"/>
    </xf>
    <xf numFmtId="4" fontId="61" fillId="5" borderId="103" xfId="0" applyNumberFormat="1" applyFont="1" applyFill="1" applyBorder="1" applyAlignment="1">
      <alignment horizontal="right" wrapText="1"/>
    </xf>
    <xf numFmtId="0" fontId="60" fillId="0" borderId="105" xfId="0" applyFont="1" applyFill="1" applyBorder="1" applyAlignment="1">
      <alignment horizontal="center" wrapText="1"/>
    </xf>
    <xf numFmtId="0" fontId="60" fillId="5" borderId="105" xfId="0" applyFont="1" applyFill="1" applyBorder="1" applyAlignment="1">
      <alignment horizontal="center" wrapText="1"/>
    </xf>
    <xf numFmtId="0" fontId="7" fillId="0" borderId="105" xfId="0" applyFont="1" applyFill="1" applyBorder="1" applyAlignment="1">
      <alignment horizontal="center" wrapText="1"/>
    </xf>
    <xf numFmtId="0" fontId="10" fillId="0" borderId="105" xfId="0" applyFont="1" applyFill="1" applyBorder="1" applyAlignment="1">
      <alignment horizontal="center" wrapText="1"/>
    </xf>
    <xf numFmtId="0" fontId="10" fillId="0" borderId="105" xfId="0" applyFont="1" applyFill="1" applyBorder="1" applyAlignment="1">
      <alignment horizontal="center"/>
    </xf>
    <xf numFmtId="4" fontId="61" fillId="0" borderId="103" xfId="0" applyNumberFormat="1" applyFont="1" applyFill="1" applyBorder="1" applyAlignment="1">
      <alignment horizontal="right"/>
    </xf>
    <xf numFmtId="0" fontId="60" fillId="0" borderId="81" xfId="0" applyFont="1" applyFill="1" applyBorder="1" applyAlignment="1">
      <alignment vertical="center"/>
    </xf>
    <xf numFmtId="0" fontId="7" fillId="0" borderId="105" xfId="0" applyFont="1" applyFill="1" applyBorder="1" applyAlignment="1">
      <alignment horizontal="center"/>
    </xf>
    <xf numFmtId="0" fontId="10" fillId="0" borderId="105" xfId="0" applyFont="1" applyFill="1" applyBorder="1" applyAlignment="1">
      <alignment horizontal="center" vertical="center"/>
    </xf>
    <xf numFmtId="0" fontId="60" fillId="5" borderId="106" xfId="0" applyFont="1" applyFill="1" applyBorder="1" applyAlignment="1">
      <alignment horizontal="center" wrapText="1"/>
    </xf>
    <xf numFmtId="4" fontId="61" fillId="5" borderId="107" xfId="0" applyNumberFormat="1" applyFont="1" applyFill="1" applyBorder="1" applyAlignment="1">
      <alignment horizontal="right" wrapText="1"/>
    </xf>
    <xf numFmtId="0" fontId="60" fillId="5" borderId="80" xfId="0" applyFont="1" applyFill="1" applyBorder="1" applyAlignment="1">
      <alignment horizontal="center" wrapText="1"/>
    </xf>
    <xf numFmtId="4" fontId="61" fillId="5" borderId="81" xfId="0" applyNumberFormat="1" applyFont="1" applyFill="1" applyBorder="1" applyAlignment="1">
      <alignment horizontal="right" wrapText="1"/>
    </xf>
    <xf numFmtId="0" fontId="60" fillId="5" borderId="82" xfId="0" applyFont="1" applyFill="1" applyBorder="1" applyAlignment="1">
      <alignment horizontal="center" vertical="center" wrapText="1"/>
    </xf>
    <xf numFmtId="0" fontId="60" fillId="5" borderId="48" xfId="0" applyFont="1" applyFill="1" applyBorder="1" applyAlignment="1">
      <alignment horizontal="center" vertical="center" wrapText="1"/>
    </xf>
    <xf numFmtId="0" fontId="60" fillId="5" borderId="48" xfId="0" applyFont="1" applyFill="1" applyBorder="1" applyAlignment="1">
      <alignment horizontal="left" vertical="center" wrapText="1"/>
    </xf>
    <xf numFmtId="0" fontId="60" fillId="5" borderId="48" xfId="0" applyFont="1" applyFill="1" applyBorder="1" applyAlignment="1">
      <alignment horizontal="right" vertical="center" wrapText="1"/>
    </xf>
    <xf numFmtId="4" fontId="61" fillId="5" borderId="79" xfId="0" applyNumberFormat="1" applyFont="1" applyFill="1" applyBorder="1" applyAlignment="1">
      <alignment horizontal="right" vertical="center" wrapText="1"/>
    </xf>
    <xf numFmtId="0" fontId="60" fillId="5" borderId="89" xfId="0" applyNumberFormat="1" applyFont="1" applyFill="1" applyBorder="1" applyAlignment="1">
      <alignment horizontal="left"/>
    </xf>
    <xf numFmtId="0" fontId="60" fillId="5" borderId="90" xfId="0" applyNumberFormat="1" applyFont="1" applyFill="1" applyBorder="1" applyAlignment="1">
      <alignment horizontal="left"/>
    </xf>
    <xf numFmtId="0" fontId="61" fillId="5" borderId="90" xfId="0" applyNumberFormat="1" applyFont="1" applyFill="1" applyBorder="1" applyAlignment="1">
      <alignment horizontal="left"/>
    </xf>
    <xf numFmtId="0" fontId="61" fillId="5" borderId="91" xfId="0" applyNumberFormat="1" applyFont="1" applyFill="1" applyBorder="1" applyAlignment="1">
      <alignment horizontal="left"/>
    </xf>
    <xf numFmtId="0" fontId="7" fillId="5" borderId="86" xfId="0" applyFont="1" applyFill="1" applyBorder="1" applyAlignment="1"/>
    <xf numFmtId="0" fontId="7" fillId="5" borderId="87" xfId="0" applyFont="1" applyFill="1" applyBorder="1" applyAlignment="1"/>
    <xf numFmtId="0" fontId="7" fillId="5" borderId="88" xfId="0" applyFont="1" applyFill="1" applyBorder="1" applyAlignment="1"/>
    <xf numFmtId="0" fontId="7" fillId="5" borderId="80" xfId="0" applyFont="1" applyFill="1" applyBorder="1" applyAlignment="1"/>
    <xf numFmtId="0" fontId="7" fillId="5" borderId="81" xfId="0" applyFont="1" applyFill="1" applyBorder="1" applyAlignment="1"/>
    <xf numFmtId="0" fontId="0" fillId="5" borderId="0" xfId="0" applyFill="1" applyBorder="1"/>
    <xf numFmtId="0" fontId="0" fillId="5" borderId="81" xfId="0" applyFill="1" applyBorder="1"/>
    <xf numFmtId="0" fontId="15" fillId="4" borderId="80" xfId="0" applyFont="1" applyFill="1" applyBorder="1" applyAlignment="1">
      <alignment horizontal="left"/>
    </xf>
    <xf numFmtId="0" fontId="0" fillId="0" borderId="80" xfId="0" applyBorder="1"/>
    <xf numFmtId="0" fontId="0" fillId="0" borderId="0" xfId="0" applyBorder="1"/>
    <xf numFmtId="0" fontId="0" fillId="0" borderId="81" xfId="0" applyBorder="1"/>
    <xf numFmtId="0" fontId="0" fillId="31" borderId="70" xfId="0" applyFill="1" applyBorder="1"/>
    <xf numFmtId="0" fontId="40" fillId="0" borderId="80" xfId="0" applyFont="1" applyBorder="1" applyAlignment="1">
      <alignment horizontal="center"/>
    </xf>
    <xf numFmtId="0" fontId="40" fillId="0" borderId="0" xfId="0" applyFont="1" applyBorder="1"/>
    <xf numFmtId="0" fontId="0" fillId="0" borderId="80" xfId="0" applyBorder="1" applyAlignment="1">
      <alignment horizontal="center"/>
    </xf>
    <xf numFmtId="0" fontId="5" fillId="0" borderId="0" xfId="0" applyFont="1" applyBorder="1" applyAlignment="1">
      <alignment horizontal="right"/>
    </xf>
    <xf numFmtId="0" fontId="0" fillId="0" borderId="0" xfId="0" applyBorder="1" applyAlignment="1">
      <alignment horizontal="center"/>
    </xf>
    <xf numFmtId="0" fontId="5" fillId="0" borderId="0" xfId="0" applyFont="1" applyBorder="1"/>
    <xf numFmtId="49" fontId="40" fillId="0" borderId="0" xfId="0" applyNumberFormat="1" applyFont="1" applyBorder="1"/>
    <xf numFmtId="0" fontId="0" fillId="0" borderId="80" xfId="0" applyBorder="1" applyAlignment="1">
      <alignment horizontal="center" vertical="center"/>
    </xf>
    <xf numFmtId="0" fontId="0" fillId="0" borderId="89" xfId="0" applyBorder="1"/>
    <xf numFmtId="0" fontId="5" fillId="0" borderId="90" xfId="0" applyFont="1" applyBorder="1"/>
    <xf numFmtId="0" fontId="0" fillId="0" borderId="90" xfId="0" applyBorder="1"/>
    <xf numFmtId="0" fontId="0" fillId="0" borderId="91" xfId="0" applyBorder="1"/>
    <xf numFmtId="0" fontId="16" fillId="4" borderId="86" xfId="3" applyNumberFormat="1" applyFont="1" applyFill="1" applyBorder="1" applyAlignment="1">
      <alignment horizontal="center"/>
    </xf>
    <xf numFmtId="166" fontId="16" fillId="4" borderId="87" xfId="3" applyNumberFormat="1" applyFont="1" applyFill="1" applyBorder="1" applyAlignment="1">
      <alignment horizontal="center"/>
    </xf>
    <xf numFmtId="166" fontId="16" fillId="4" borderId="87" xfId="3" applyNumberFormat="1" applyFont="1" applyFill="1" applyBorder="1"/>
    <xf numFmtId="166" fontId="16" fillId="4" borderId="88" xfId="3" applyNumberFormat="1" applyFont="1" applyFill="1" applyBorder="1"/>
    <xf numFmtId="0" fontId="16" fillId="4" borderId="80" xfId="3" applyNumberFormat="1" applyFont="1" applyFill="1" applyBorder="1" applyAlignment="1">
      <alignment horizontal="center"/>
    </xf>
    <xf numFmtId="166" fontId="16" fillId="4" borderId="0" xfId="3" applyNumberFormat="1" applyFont="1" applyFill="1" applyBorder="1"/>
    <xf numFmtId="166" fontId="16" fillId="4" borderId="81" xfId="3" applyNumberFormat="1" applyFont="1" applyFill="1" applyBorder="1"/>
    <xf numFmtId="4" fontId="10" fillId="5" borderId="80" xfId="0" applyNumberFormat="1" applyFont="1" applyFill="1" applyBorder="1" applyAlignment="1"/>
    <xf numFmtId="4" fontId="10" fillId="5" borderId="0" xfId="0" applyNumberFormat="1" applyFont="1" applyFill="1" applyBorder="1" applyAlignment="1"/>
    <xf numFmtId="4" fontId="10" fillId="5" borderId="81" xfId="0" applyNumberFormat="1" applyFont="1" applyFill="1" applyBorder="1" applyAlignment="1"/>
    <xf numFmtId="4" fontId="7" fillId="5" borderId="80" xfId="0" applyNumberFormat="1" applyFont="1" applyFill="1" applyBorder="1" applyAlignment="1"/>
    <xf numFmtId="4" fontId="7" fillId="5" borderId="0" xfId="0" applyNumberFormat="1" applyFont="1" applyFill="1" applyBorder="1" applyAlignment="1"/>
    <xf numFmtId="4" fontId="7" fillId="5" borderId="81" xfId="0" applyNumberFormat="1" applyFont="1" applyFill="1" applyBorder="1" applyAlignment="1"/>
    <xf numFmtId="0" fontId="10" fillId="4" borderId="80" xfId="1" applyFont="1" applyFill="1" applyBorder="1" applyAlignment="1">
      <alignment vertical="center"/>
    </xf>
    <xf numFmtId="0" fontId="6" fillId="4" borderId="0" xfId="1" applyFill="1" applyBorder="1"/>
    <xf numFmtId="0" fontId="6" fillId="4" borderId="81" xfId="1" applyFill="1" applyBorder="1"/>
    <xf numFmtId="0" fontId="15" fillId="4" borderId="80" xfId="1" applyFont="1" applyFill="1" applyBorder="1" applyAlignment="1">
      <alignment horizontal="left" vertical="center"/>
    </xf>
    <xf numFmtId="0" fontId="14" fillId="4" borderId="80" xfId="1" applyFont="1" applyFill="1" applyBorder="1" applyAlignment="1">
      <alignment horizontal="left" vertical="center"/>
    </xf>
    <xf numFmtId="0" fontId="7" fillId="2" borderId="95" xfId="2" applyFont="1" applyFill="1" applyBorder="1" applyAlignment="1">
      <alignment horizontal="left" vertical="center"/>
    </xf>
    <xf numFmtId="0" fontId="7" fillId="2" borderId="95" xfId="2" quotePrefix="1" applyFont="1" applyFill="1" applyBorder="1" applyAlignment="1">
      <alignment horizontal="left" vertical="center"/>
    </xf>
    <xf numFmtId="10" fontId="7" fillId="2" borderId="81" xfId="2" applyNumberFormat="1" applyFont="1" applyFill="1" applyBorder="1" applyAlignment="1">
      <alignment horizontal="right" vertical="center" wrapText="1"/>
    </xf>
    <xf numFmtId="0" fontId="7" fillId="2" borderId="112" xfId="2" applyFont="1" applyFill="1" applyBorder="1" applyAlignment="1">
      <alignment horizontal="left" vertical="center"/>
    </xf>
    <xf numFmtId="0" fontId="7" fillId="2" borderId="113" xfId="2" quotePrefix="1" applyFont="1" applyFill="1" applyBorder="1" applyAlignment="1">
      <alignment horizontal="left" vertical="center" wrapText="1"/>
    </xf>
    <xf numFmtId="10" fontId="7" fillId="2" borderId="114" xfId="7742" applyNumberFormat="1" applyFont="1" applyFill="1" applyBorder="1" applyAlignment="1">
      <alignment horizontal="right" vertical="center" wrapText="1"/>
    </xf>
    <xf numFmtId="10" fontId="7" fillId="2" borderId="115" xfId="7742" applyNumberFormat="1" applyFont="1" applyFill="1" applyBorder="1" applyAlignment="1">
      <alignment horizontal="right" vertical="center" wrapText="1"/>
    </xf>
    <xf numFmtId="4" fontId="7" fillId="2" borderId="116" xfId="2" applyNumberFormat="1" applyFont="1" applyFill="1" applyBorder="1" applyAlignment="1">
      <alignment horizontal="right" vertical="center" wrapText="1"/>
    </xf>
    <xf numFmtId="10" fontId="10" fillId="2" borderId="91" xfId="2" applyNumberFormat="1" applyFont="1" applyFill="1" applyBorder="1" applyAlignment="1">
      <alignment horizontal="right" vertical="center" wrapText="1"/>
    </xf>
    <xf numFmtId="0" fontId="6" fillId="0" borderId="86" xfId="1" applyBorder="1"/>
    <xf numFmtId="0" fontId="6" fillId="0" borderId="87" xfId="1" applyBorder="1"/>
    <xf numFmtId="0" fontId="6" fillId="0" borderId="88" xfId="1" applyBorder="1"/>
    <xf numFmtId="0" fontId="7" fillId="4" borderId="80" xfId="1" applyFont="1" applyFill="1" applyBorder="1" applyAlignment="1">
      <alignment vertical="center"/>
    </xf>
    <xf numFmtId="0" fontId="7" fillId="4" borderId="81" xfId="1" applyFont="1" applyFill="1" applyBorder="1" applyAlignment="1">
      <alignment vertical="center"/>
    </xf>
    <xf numFmtId="0" fontId="6" fillId="0" borderId="80" xfId="1" applyBorder="1"/>
    <xf numFmtId="0" fontId="8" fillId="4" borderId="0" xfId="1" applyFont="1" applyFill="1" applyBorder="1"/>
    <xf numFmtId="0" fontId="8" fillId="4" borderId="81" xfId="1" applyFont="1" applyFill="1" applyBorder="1"/>
    <xf numFmtId="49" fontId="7" fillId="4" borderId="80" xfId="1" applyNumberFormat="1" applyFont="1" applyFill="1" applyBorder="1" applyAlignment="1">
      <alignment horizontal="center" vertical="center" wrapText="1"/>
    </xf>
    <xf numFmtId="49" fontId="7" fillId="4" borderId="81" xfId="1" applyNumberFormat="1" applyFont="1" applyFill="1" applyBorder="1" applyAlignment="1">
      <alignment horizontal="center" vertical="center" wrapText="1"/>
    </xf>
    <xf numFmtId="165" fontId="10" fillId="5" borderId="80" xfId="1" applyNumberFormat="1" applyFont="1" applyFill="1" applyBorder="1" applyAlignment="1">
      <alignment horizontal="center" vertical="center"/>
    </xf>
    <xf numFmtId="49" fontId="10" fillId="4" borderId="81" xfId="1" applyNumberFormat="1" applyFont="1" applyFill="1" applyBorder="1" applyAlignment="1">
      <alignment horizontal="center" vertical="center" wrapText="1"/>
    </xf>
    <xf numFmtId="0" fontId="10" fillId="0" borderId="120" xfId="1" applyNumberFormat="1" applyFont="1" applyBorder="1" applyAlignment="1">
      <alignment horizontal="center"/>
    </xf>
    <xf numFmtId="4" fontId="10" fillId="0" borderId="108" xfId="1" applyNumberFormat="1" applyFont="1" applyBorder="1" applyAlignment="1">
      <alignment horizontal="right"/>
    </xf>
    <xf numFmtId="0" fontId="10" fillId="0" borderId="95" xfId="1" applyNumberFormat="1" applyFont="1" applyBorder="1" applyAlignment="1">
      <alignment horizontal="center"/>
    </xf>
    <xf numFmtId="4" fontId="10" fillId="0" borderId="96" xfId="1" applyNumberFormat="1" applyFont="1" applyBorder="1" applyAlignment="1">
      <alignment horizontal="right"/>
    </xf>
    <xf numFmtId="0" fontId="10" fillId="0" borderId="121" xfId="1" applyNumberFormat="1" applyFont="1" applyBorder="1" applyAlignment="1">
      <alignment horizontal="center"/>
    </xf>
    <xf numFmtId="4" fontId="10" fillId="0" borderId="109" xfId="1" applyNumberFormat="1" applyFont="1" applyBorder="1" applyAlignment="1">
      <alignment horizontal="right"/>
    </xf>
    <xf numFmtId="49" fontId="10" fillId="4" borderId="0" xfId="1" applyNumberFormat="1" applyFont="1" applyFill="1" applyBorder="1" applyAlignment="1">
      <alignment horizontal="left"/>
    </xf>
    <xf numFmtId="49" fontId="10" fillId="4" borderId="0" xfId="1" applyNumberFormat="1" applyFont="1" applyFill="1" applyBorder="1" applyAlignment="1">
      <alignment horizontal="center"/>
    </xf>
    <xf numFmtId="168" fontId="10" fillId="4" borderId="0" xfId="501" applyNumberFormat="1" applyFont="1" applyFill="1" applyBorder="1" applyAlignment="1">
      <alignment horizontal="right"/>
    </xf>
    <xf numFmtId="167" fontId="10" fillId="4" borderId="81" xfId="501" applyNumberFormat="1" applyFont="1" applyFill="1" applyBorder="1" applyAlignment="1">
      <alignment horizontal="right"/>
    </xf>
    <xf numFmtId="0" fontId="10" fillId="4" borderId="0" xfId="1" applyFont="1" applyFill="1" applyBorder="1"/>
    <xf numFmtId="168" fontId="7" fillId="4" borderId="0" xfId="501" applyNumberFormat="1" applyFont="1" applyFill="1" applyBorder="1" applyAlignment="1">
      <alignment horizontal="right"/>
    </xf>
    <xf numFmtId="167" fontId="7" fillId="4" borderId="81" xfId="501" applyNumberFormat="1" applyFont="1" applyFill="1" applyBorder="1" applyAlignment="1">
      <alignment horizontal="right"/>
    </xf>
    <xf numFmtId="168" fontId="7" fillId="4" borderId="0" xfId="1" applyNumberFormat="1" applyFont="1" applyFill="1" applyBorder="1" applyAlignment="1">
      <alignment horizontal="right"/>
    </xf>
    <xf numFmtId="167" fontId="7" fillId="4" borderId="81" xfId="1" applyNumberFormat="1" applyFont="1" applyFill="1" applyBorder="1" applyAlignment="1">
      <alignment horizontal="right"/>
    </xf>
    <xf numFmtId="168" fontId="10" fillId="4" borderId="0" xfId="1" applyNumberFormat="1" applyFont="1" applyFill="1" applyBorder="1" applyAlignment="1">
      <alignment horizontal="right"/>
    </xf>
    <xf numFmtId="4" fontId="10" fillId="4" borderId="81" xfId="1" applyNumberFormat="1" applyFont="1" applyFill="1" applyBorder="1" applyAlignment="1">
      <alignment horizontal="right"/>
    </xf>
    <xf numFmtId="0" fontId="10" fillId="0" borderId="121" xfId="1" applyNumberFormat="1" applyFont="1" applyBorder="1"/>
    <xf numFmtId="49" fontId="7" fillId="31" borderId="82" xfId="0" applyNumberFormat="1" applyFont="1" applyFill="1" applyBorder="1" applyAlignment="1"/>
    <xf numFmtId="177" fontId="7" fillId="31" borderId="70" xfId="0" applyNumberFormat="1" applyFont="1" applyFill="1" applyBorder="1" applyAlignment="1"/>
    <xf numFmtId="0" fontId="8" fillId="0" borderId="80" xfId="1" applyFont="1" applyBorder="1"/>
    <xf numFmtId="167" fontId="7" fillId="5" borderId="81" xfId="1" applyNumberFormat="1" applyFont="1" applyFill="1" applyBorder="1" applyAlignment="1">
      <alignment horizontal="right"/>
    </xf>
    <xf numFmtId="0" fontId="10" fillId="4" borderId="81" xfId="1" applyNumberFormat="1" applyFont="1" applyFill="1" applyBorder="1" applyAlignment="1">
      <alignment horizontal="center" vertical="center" wrapText="1"/>
    </xf>
    <xf numFmtId="0" fontId="69" fillId="0" borderId="0" xfId="0" applyFont="1" applyBorder="1" applyAlignment="1">
      <alignment wrapText="1"/>
    </xf>
    <xf numFmtId="0" fontId="10" fillId="5" borderId="0" xfId="1" applyFont="1" applyFill="1" applyBorder="1"/>
    <xf numFmtId="0" fontId="10" fillId="5" borderId="81" xfId="1" applyFont="1" applyFill="1" applyBorder="1"/>
    <xf numFmtId="0" fontId="10" fillId="0" borderId="120" xfId="1" applyNumberFormat="1" applyFont="1" applyBorder="1" applyAlignment="1">
      <alignment horizontal="center" vertical="center"/>
    </xf>
    <xf numFmtId="4" fontId="10" fillId="0" borderId="108" xfId="1" applyNumberFormat="1" applyFont="1" applyBorder="1" applyAlignment="1">
      <alignment horizontal="center" vertical="center"/>
    </xf>
    <xf numFmtId="0" fontId="10" fillId="0" borderId="121" xfId="501" applyNumberFormat="1" applyFont="1" applyBorder="1" applyAlignment="1">
      <alignment horizontal="center"/>
    </xf>
    <xf numFmtId="4" fontId="10" fillId="0" borderId="109" xfId="501" applyNumberFormat="1" applyFont="1" applyBorder="1" applyAlignment="1">
      <alignment horizontal="right"/>
    </xf>
    <xf numFmtId="49" fontId="7" fillId="5" borderId="80" xfId="0" applyNumberFormat="1" applyFont="1" applyFill="1" applyBorder="1" applyAlignment="1"/>
    <xf numFmtId="177" fontId="7" fillId="5" borderId="81" xfId="0" applyNumberFormat="1" applyFont="1" applyFill="1" applyBorder="1" applyAlignment="1"/>
    <xf numFmtId="49" fontId="7" fillId="5" borderId="89" xfId="0" applyNumberFormat="1" applyFont="1" applyFill="1" applyBorder="1" applyAlignment="1"/>
    <xf numFmtId="49" fontId="7" fillId="5" borderId="90" xfId="0" applyNumberFormat="1" applyFont="1" applyFill="1" applyBorder="1" applyAlignment="1"/>
    <xf numFmtId="49" fontId="7" fillId="5" borderId="90" xfId="0" applyNumberFormat="1" applyFont="1" applyFill="1" applyBorder="1" applyAlignment="1">
      <alignment horizontal="right"/>
    </xf>
    <xf numFmtId="177" fontId="7" fillId="5" borderId="91" xfId="0" applyNumberFormat="1" applyFont="1" applyFill="1" applyBorder="1" applyAlignment="1"/>
    <xf numFmtId="0" fontId="16" fillId="4" borderId="86" xfId="6" applyNumberFormat="1" applyFont="1" applyFill="1" applyBorder="1" applyAlignment="1">
      <alignment horizontal="center"/>
    </xf>
    <xf numFmtId="166" fontId="16" fillId="4" borderId="87" xfId="6" applyFont="1" applyFill="1" applyBorder="1" applyAlignment="1">
      <alignment horizontal="center"/>
    </xf>
    <xf numFmtId="166" fontId="16" fillId="4" borderId="88" xfId="6" applyFont="1" applyFill="1" applyBorder="1" applyAlignment="1">
      <alignment horizontal="center"/>
    </xf>
    <xf numFmtId="0" fontId="16" fillId="4" borderId="80" xfId="6" applyNumberFormat="1" applyFont="1" applyFill="1" applyBorder="1" applyAlignment="1">
      <alignment horizontal="center"/>
    </xf>
    <xf numFmtId="166" fontId="16" fillId="4" borderId="81" xfId="6" applyFont="1" applyFill="1" applyBorder="1" applyAlignment="1">
      <alignment horizontal="center"/>
    </xf>
    <xf numFmtId="0" fontId="10" fillId="5" borderId="80" xfId="1" applyFont="1" applyFill="1" applyBorder="1" applyAlignment="1">
      <alignment vertical="center"/>
    </xf>
    <xf numFmtId="0" fontId="14" fillId="4" borderId="80" xfId="7" applyFont="1" applyFill="1" applyBorder="1" applyAlignment="1">
      <alignment horizontal="left" vertical="center"/>
    </xf>
    <xf numFmtId="0" fontId="14" fillId="4" borderId="81" xfId="7" applyFont="1" applyFill="1" applyBorder="1" applyAlignment="1">
      <alignment horizontal="left" vertical="center"/>
    </xf>
    <xf numFmtId="0" fontId="15" fillId="4" borderId="80" xfId="7" applyFont="1" applyFill="1" applyBorder="1" applyAlignment="1">
      <alignment horizontal="left" vertical="center"/>
    </xf>
    <xf numFmtId="0" fontId="14" fillId="4" borderId="100" xfId="7" applyFont="1" applyFill="1" applyBorder="1" applyAlignment="1">
      <alignment horizontal="left" vertical="center"/>
    </xf>
    <xf numFmtId="0" fontId="14" fillId="4" borderId="101" xfId="7" applyFont="1" applyFill="1" applyBorder="1" applyAlignment="1">
      <alignment horizontal="left" vertical="center"/>
    </xf>
    <xf numFmtId="0" fontId="10" fillId="0" borderId="117" xfId="7" applyFont="1" applyBorder="1"/>
    <xf numFmtId="0" fontId="10" fillId="0" borderId="122" xfId="7" applyFont="1" applyBorder="1"/>
    <xf numFmtId="0" fontId="7" fillId="33" borderId="78" xfId="0" applyNumberFormat="1" applyFont="1" applyFill="1" applyBorder="1" applyAlignment="1">
      <alignment horizontal="center" wrapText="1"/>
    </xf>
    <xf numFmtId="0" fontId="7" fillId="33" borderId="79" xfId="0" applyNumberFormat="1" applyFont="1" applyFill="1" applyBorder="1" applyAlignment="1">
      <alignment horizontal="center" wrapText="1"/>
    </xf>
    <xf numFmtId="0" fontId="7" fillId="5" borderId="123" xfId="7" applyFont="1" applyFill="1" applyBorder="1" applyAlignment="1">
      <alignment horizontal="center"/>
    </xf>
    <xf numFmtId="0" fontId="10" fillId="5" borderId="118" xfId="7" applyFont="1" applyFill="1" applyBorder="1"/>
    <xf numFmtId="0" fontId="7" fillId="5" borderId="124" xfId="7" applyFont="1" applyFill="1" applyBorder="1" applyAlignment="1">
      <alignment horizontal="center"/>
    </xf>
    <xf numFmtId="0" fontId="7" fillId="5" borderId="125" xfId="7" applyFont="1" applyFill="1" applyBorder="1" applyAlignment="1">
      <alignment horizontal="center" vertical="center"/>
    </xf>
    <xf numFmtId="2" fontId="7" fillId="5" borderId="125" xfId="541" applyNumberFormat="1" applyFont="1" applyFill="1" applyBorder="1" applyAlignment="1">
      <alignment horizontal="center" vertical="center"/>
    </xf>
    <xf numFmtId="0" fontId="10" fillId="5" borderId="124" xfId="7" applyFont="1" applyFill="1" applyBorder="1" applyAlignment="1">
      <alignment horizontal="center"/>
    </xf>
    <xf numFmtId="2" fontId="10" fillId="5" borderId="125" xfId="541" applyNumberFormat="1" applyFont="1" applyFill="1" applyBorder="1" applyAlignment="1">
      <alignment horizontal="center" vertical="center"/>
    </xf>
    <xf numFmtId="0" fontId="7" fillId="5" borderId="126" xfId="7" applyFont="1" applyFill="1" applyBorder="1" applyAlignment="1">
      <alignment horizontal="center"/>
    </xf>
    <xf numFmtId="2" fontId="7" fillId="5" borderId="119" xfId="541" applyNumberFormat="1" applyFont="1" applyFill="1" applyBorder="1" applyAlignment="1">
      <alignment horizontal="center"/>
    </xf>
    <xf numFmtId="0" fontId="7" fillId="33" borderId="82" xfId="0" applyNumberFormat="1" applyFont="1" applyFill="1" applyBorder="1" applyAlignment="1">
      <alignment horizontal="center" wrapText="1"/>
    </xf>
    <xf numFmtId="10" fontId="7" fillId="33" borderId="79" xfId="541" applyNumberFormat="1" applyFont="1" applyFill="1" applyBorder="1" applyAlignment="1">
      <alignment horizontal="center" vertical="center"/>
    </xf>
    <xf numFmtId="0" fontId="10" fillId="5" borderId="80" xfId="7" applyFont="1" applyFill="1" applyBorder="1"/>
    <xf numFmtId="0" fontId="10" fillId="5" borderId="81" xfId="7" applyFont="1" applyFill="1" applyBorder="1"/>
    <xf numFmtId="0" fontId="5" fillId="5" borderId="80" xfId="7739" applyFill="1" applyBorder="1"/>
    <xf numFmtId="0" fontId="5" fillId="5" borderId="81" xfId="7739" applyFill="1" applyBorder="1"/>
    <xf numFmtId="0" fontId="5" fillId="5" borderId="0" xfId="7739" applyFont="1" applyFill="1" applyBorder="1" applyAlignment="1"/>
    <xf numFmtId="0" fontId="5" fillId="5" borderId="81" xfId="7739" applyFont="1" applyFill="1" applyBorder="1" applyAlignment="1">
      <alignment wrapText="1"/>
    </xf>
    <xf numFmtId="0" fontId="57" fillId="5" borderId="0" xfId="7739" applyFont="1" applyFill="1" applyBorder="1" applyAlignment="1"/>
    <xf numFmtId="0" fontId="40" fillId="5" borderId="81" xfId="7739" applyFont="1" applyFill="1" applyBorder="1"/>
    <xf numFmtId="0" fontId="5" fillId="5" borderId="0" xfId="7739" applyFont="1" applyFill="1" applyBorder="1"/>
    <xf numFmtId="0" fontId="5" fillId="5" borderId="81" xfId="7739" applyFont="1" applyFill="1" applyBorder="1"/>
    <xf numFmtId="0" fontId="56" fillId="0" borderId="0" xfId="0" applyFont="1" applyBorder="1" applyAlignment="1"/>
    <xf numFmtId="0" fontId="5" fillId="5" borderId="89" xfId="7739" applyFill="1" applyBorder="1"/>
    <xf numFmtId="0" fontId="56" fillId="0" borderId="90" xfId="0" applyFont="1" applyBorder="1" applyAlignment="1"/>
    <xf numFmtId="0" fontId="5" fillId="5" borderId="91" xfId="7739" applyFill="1" applyBorder="1"/>
    <xf numFmtId="4" fontId="61" fillId="5" borderId="0" xfId="0" applyNumberFormat="1" applyFont="1" applyFill="1" applyBorder="1" applyAlignment="1">
      <alignment horizontal="center"/>
    </xf>
    <xf numFmtId="0" fontId="61" fillId="4" borderId="0" xfId="0" applyFont="1" applyFill="1" applyBorder="1" applyAlignment="1">
      <alignment horizontal="center"/>
    </xf>
    <xf numFmtId="0" fontId="60" fillId="4" borderId="0" xfId="0" applyFont="1" applyFill="1" applyBorder="1" applyAlignment="1">
      <alignment horizontal="center"/>
    </xf>
    <xf numFmtId="0" fontId="62" fillId="4" borderId="0" xfId="0" applyFont="1" applyFill="1" applyBorder="1" applyAlignment="1">
      <alignment horizontal="center"/>
    </xf>
    <xf numFmtId="0" fontId="60" fillId="5" borderId="0" xfId="0" applyFont="1" applyFill="1" applyBorder="1" applyAlignment="1">
      <alignment horizontal="center" vertical="center" wrapText="1"/>
    </xf>
    <xf numFmtId="4" fontId="61" fillId="31" borderId="48" xfId="0" applyNumberFormat="1" applyFont="1" applyFill="1" applyBorder="1" applyAlignment="1">
      <alignment horizontal="center" wrapText="1"/>
    </xf>
    <xf numFmtId="0" fontId="61" fillId="5" borderId="65" xfId="0" applyFont="1" applyFill="1" applyBorder="1" applyAlignment="1">
      <alignment horizontal="center" wrapText="1"/>
    </xf>
    <xf numFmtId="165" fontId="60" fillId="0" borderId="23" xfId="0" applyNumberFormat="1" applyFont="1" applyFill="1" applyBorder="1" applyAlignment="1">
      <alignment horizontal="center" wrapText="1"/>
    </xf>
    <xf numFmtId="165" fontId="61" fillId="5" borderId="23" xfId="0" applyNumberFormat="1" applyFont="1" applyFill="1" applyBorder="1" applyAlignment="1">
      <alignment horizontal="center" wrapText="1"/>
    </xf>
    <xf numFmtId="165" fontId="61" fillId="0" borderId="23" xfId="0" applyNumberFormat="1" applyFont="1" applyFill="1" applyBorder="1" applyAlignment="1">
      <alignment horizontal="center" wrapText="1"/>
    </xf>
    <xf numFmtId="165" fontId="60" fillId="0" borderId="23" xfId="0" applyNumberFormat="1" applyFont="1" applyFill="1" applyBorder="1" applyAlignment="1">
      <alignment horizontal="center"/>
    </xf>
    <xf numFmtId="0" fontId="60" fillId="5" borderId="44" xfId="0" applyFont="1" applyFill="1" applyBorder="1" applyAlignment="1">
      <alignment horizontal="center" wrapText="1"/>
    </xf>
    <xf numFmtId="0" fontId="60" fillId="5" borderId="90" xfId="0" applyNumberFormat="1" applyFont="1" applyFill="1" applyBorder="1" applyAlignment="1">
      <alignment horizontal="center"/>
    </xf>
    <xf numFmtId="0" fontId="60" fillId="5" borderId="0" xfId="0" applyNumberFormat="1" applyFont="1" applyFill="1" applyBorder="1" applyAlignment="1">
      <alignment horizontal="center"/>
    </xf>
    <xf numFmtId="0" fontId="60" fillId="5" borderId="0" xfId="0" applyNumberFormat="1" applyFont="1" applyFill="1" applyBorder="1" applyAlignment="1">
      <alignment horizontal="center" vertical="center"/>
    </xf>
    <xf numFmtId="0" fontId="60" fillId="0" borderId="0" xfId="0" applyFont="1" applyAlignment="1">
      <alignment horizontal="center" vertical="center"/>
    </xf>
    <xf numFmtId="0" fontId="7" fillId="5" borderId="105" xfId="0" applyFont="1" applyFill="1" applyBorder="1" applyAlignment="1">
      <alignment horizontal="center" wrapText="1"/>
    </xf>
    <xf numFmtId="0" fontId="40" fillId="31" borderId="82" xfId="7741" applyNumberFormat="1" applyFont="1" applyFill="1" applyBorder="1" applyAlignment="1">
      <alignment horizontal="center"/>
    </xf>
    <xf numFmtId="4" fontId="61" fillId="0" borderId="0" xfId="0" applyNumberFormat="1" applyFont="1" applyAlignment="1">
      <alignment horizontal="right" vertical="center"/>
    </xf>
    <xf numFmtId="4" fontId="61" fillId="31" borderId="45" xfId="0" applyNumberFormat="1" applyFont="1" applyFill="1" applyBorder="1" applyAlignment="1">
      <alignment horizontal="center" wrapText="1"/>
    </xf>
    <xf numFmtId="4" fontId="61" fillId="31" borderId="79" xfId="0" applyNumberFormat="1" applyFont="1" applyFill="1" applyBorder="1" applyAlignment="1">
      <alignment horizontal="center" wrapText="1"/>
    </xf>
    <xf numFmtId="4" fontId="61" fillId="31" borderId="45" xfId="0" applyNumberFormat="1" applyFont="1" applyFill="1" applyBorder="1" applyAlignment="1">
      <alignment horizontal="center" vertical="center" wrapText="1"/>
    </xf>
    <xf numFmtId="4" fontId="61" fillId="31" borderId="78" xfId="0" applyNumberFormat="1" applyFont="1" applyFill="1" applyBorder="1" applyAlignment="1">
      <alignment horizontal="center" vertical="center" wrapText="1"/>
    </xf>
    <xf numFmtId="4" fontId="40" fillId="31" borderId="48" xfId="0" applyNumberFormat="1" applyFont="1" applyFill="1" applyBorder="1" applyAlignment="1">
      <alignment horizontal="left"/>
    </xf>
    <xf numFmtId="0" fontId="40" fillId="31" borderId="48" xfId="0" applyFont="1" applyFill="1" applyBorder="1" applyAlignment="1">
      <alignment horizontal="left"/>
    </xf>
    <xf numFmtId="0" fontId="0" fillId="0" borderId="0" xfId="0" applyBorder="1" applyAlignment="1">
      <alignment horizontal="left" vertical="center" wrapText="1"/>
    </xf>
    <xf numFmtId="165" fontId="10" fillId="2" borderId="110" xfId="2" applyNumberFormat="1" applyFont="1" applyFill="1" applyBorder="1" applyAlignment="1">
      <alignment horizontal="center" vertical="center" wrapText="1"/>
    </xf>
    <xf numFmtId="165" fontId="10" fillId="2" borderId="111" xfId="2" applyNumberFormat="1" applyFont="1" applyFill="1" applyBorder="1" applyAlignment="1">
      <alignment horizontal="center" vertical="center" wrapText="1"/>
    </xf>
    <xf numFmtId="10" fontId="10" fillId="2" borderId="108" xfId="2" applyNumberFormat="1" applyFont="1" applyFill="1" applyBorder="1" applyAlignment="1">
      <alignment horizontal="center" vertical="center" wrapText="1"/>
    </xf>
    <xf numFmtId="10" fontId="10" fillId="2" borderId="109" xfId="2" applyNumberFormat="1" applyFont="1" applyFill="1" applyBorder="1" applyAlignment="1">
      <alignment horizontal="center" vertical="center" wrapText="1"/>
    </xf>
    <xf numFmtId="4" fontId="7" fillId="31" borderId="45" xfId="0" applyNumberFormat="1" applyFont="1" applyFill="1" applyBorder="1" applyAlignment="1">
      <alignment horizontal="center" vertical="center" wrapText="1"/>
    </xf>
    <xf numFmtId="4" fontId="7" fillId="31" borderId="79" xfId="0" applyNumberFormat="1" applyFont="1" applyFill="1" applyBorder="1" applyAlignment="1">
      <alignment horizontal="center" vertical="center" wrapText="1"/>
    </xf>
    <xf numFmtId="4" fontId="7" fillId="31" borderId="47" xfId="0" applyNumberFormat="1" applyFont="1" applyFill="1" applyBorder="1" applyAlignment="1">
      <alignment horizontal="center" wrapText="1"/>
    </xf>
    <xf numFmtId="4" fontId="7" fillId="31" borderId="48" xfId="0" applyNumberFormat="1" applyFont="1" applyFill="1" applyBorder="1" applyAlignment="1">
      <alignment horizontal="center" wrapText="1"/>
    </xf>
    <xf numFmtId="4" fontId="7" fillId="31" borderId="49" xfId="0" applyNumberFormat="1" applyFont="1" applyFill="1" applyBorder="1" applyAlignment="1">
      <alignment horizontal="center" wrapText="1"/>
    </xf>
    <xf numFmtId="165" fontId="10" fillId="2" borderId="71" xfId="2" applyNumberFormat="1" applyFont="1" applyFill="1" applyBorder="1" applyAlignment="1">
      <alignment horizontal="center" vertical="center" wrapText="1"/>
    </xf>
    <xf numFmtId="165" fontId="10" fillId="2" borderId="73" xfId="2" applyNumberFormat="1" applyFont="1" applyFill="1" applyBorder="1" applyAlignment="1">
      <alignment horizontal="center" vertical="center" wrapText="1"/>
    </xf>
    <xf numFmtId="4" fontId="10" fillId="0" borderId="43" xfId="2" applyNumberFormat="1" applyFont="1" applyBorder="1" applyAlignment="1">
      <alignment horizontal="left" vertical="center" wrapText="1"/>
    </xf>
    <xf numFmtId="0" fontId="10" fillId="0" borderId="39" xfId="2" applyNumberFormat="1" applyFont="1" applyBorder="1" applyAlignment="1">
      <alignment horizontal="left" vertical="center" wrapText="1"/>
    </xf>
    <xf numFmtId="4" fontId="10" fillId="2" borderId="62" xfId="2" applyNumberFormat="1" applyFont="1" applyFill="1" applyBorder="1" applyAlignment="1">
      <alignment horizontal="right" vertical="center" wrapText="1"/>
    </xf>
    <xf numFmtId="4" fontId="10" fillId="2" borderId="63" xfId="2" applyNumberFormat="1" applyFont="1" applyFill="1" applyBorder="1" applyAlignment="1">
      <alignment horizontal="right" vertical="center" wrapText="1"/>
    </xf>
    <xf numFmtId="0" fontId="7" fillId="4" borderId="80" xfId="1" applyFont="1" applyFill="1" applyBorder="1" applyAlignment="1">
      <alignment horizontal="left" vertical="center" wrapText="1"/>
    </xf>
    <xf numFmtId="0" fontId="7" fillId="4" borderId="0" xfId="1" applyFont="1" applyFill="1" applyBorder="1" applyAlignment="1">
      <alignment horizontal="left" vertical="center" wrapText="1"/>
    </xf>
    <xf numFmtId="0" fontId="7" fillId="4" borderId="81" xfId="1" applyFont="1" applyFill="1" applyBorder="1" applyAlignment="1">
      <alignment horizontal="left" vertical="center" wrapText="1"/>
    </xf>
    <xf numFmtId="4" fontId="10" fillId="2" borderId="61" xfId="2" applyNumberFormat="1" applyFont="1" applyFill="1" applyBorder="1" applyAlignment="1">
      <alignment horizontal="right" vertical="center" wrapText="1"/>
    </xf>
    <xf numFmtId="4" fontId="10" fillId="2" borderId="16" xfId="2" applyNumberFormat="1" applyFont="1" applyFill="1" applyBorder="1" applyAlignment="1">
      <alignment horizontal="right" vertical="center" wrapText="1"/>
    </xf>
    <xf numFmtId="49" fontId="10" fillId="0" borderId="5" xfId="2" applyNumberFormat="1" applyFont="1" applyBorder="1" applyAlignment="1">
      <alignment horizontal="left" vertical="center" wrapText="1"/>
    </xf>
    <xf numFmtId="49" fontId="10" fillId="0" borderId="2" xfId="2" applyNumberFormat="1" applyFont="1" applyBorder="1" applyAlignment="1">
      <alignment horizontal="left" vertical="center" wrapText="1"/>
    </xf>
    <xf numFmtId="4" fontId="7" fillId="31" borderId="78" xfId="0" applyNumberFormat="1" applyFont="1" applyFill="1" applyBorder="1" applyAlignment="1">
      <alignment horizontal="center" vertical="center" wrapText="1"/>
    </xf>
    <xf numFmtId="49" fontId="10" fillId="0" borderId="43" xfId="2" applyNumberFormat="1" applyFont="1" applyBorder="1" applyAlignment="1">
      <alignment horizontal="left" vertical="center" wrapText="1"/>
    </xf>
    <xf numFmtId="49" fontId="10" fillId="0" borderId="39" xfId="2" applyNumberFormat="1" applyFont="1" applyBorder="1" applyAlignment="1">
      <alignment horizontal="left" vertical="center" wrapText="1"/>
    </xf>
    <xf numFmtId="4" fontId="10" fillId="0" borderId="60" xfId="2" applyNumberFormat="1" applyFont="1" applyBorder="1" applyAlignment="1">
      <alignment horizontal="left" vertical="center" wrapText="1"/>
    </xf>
    <xf numFmtId="0" fontId="10" fillId="0" borderId="6" xfId="2" applyNumberFormat="1" applyFont="1" applyBorder="1" applyAlignment="1">
      <alignment horizontal="left" vertical="center" wrapText="1"/>
    </xf>
    <xf numFmtId="49" fontId="7" fillId="31" borderId="82" xfId="0" applyNumberFormat="1" applyFont="1" applyFill="1" applyBorder="1" applyAlignment="1">
      <alignment horizontal="center"/>
    </xf>
    <xf numFmtId="49" fontId="7" fillId="31" borderId="48" xfId="0" applyNumberFormat="1" applyFont="1" applyFill="1" applyBorder="1" applyAlignment="1">
      <alignment horizontal="center"/>
    </xf>
    <xf numFmtId="49" fontId="7" fillId="31" borderId="70" xfId="0" applyNumberFormat="1" applyFont="1" applyFill="1" applyBorder="1" applyAlignment="1">
      <alignment horizontal="center"/>
    </xf>
    <xf numFmtId="49" fontId="10" fillId="0" borderId="117" xfId="1" applyNumberFormat="1" applyFont="1" applyBorder="1" applyAlignment="1">
      <alignment horizontal="center" vertical="center" wrapText="1"/>
    </xf>
    <xf numFmtId="49" fontId="10" fillId="0" borderId="55" xfId="1" applyNumberFormat="1" applyFont="1" applyBorder="1" applyAlignment="1">
      <alignment horizontal="center" vertical="center" wrapText="1"/>
    </xf>
    <xf numFmtId="49" fontId="10" fillId="0" borderId="64" xfId="1" applyNumberFormat="1" applyFont="1" applyBorder="1" applyAlignment="1">
      <alignment horizontal="center" vertical="center" wrapText="1"/>
    </xf>
    <xf numFmtId="49" fontId="10" fillId="0" borderId="17" xfId="1" applyNumberFormat="1" applyFont="1" applyBorder="1" applyAlignment="1">
      <alignment horizontal="center" vertical="center" wrapText="1"/>
    </xf>
    <xf numFmtId="49" fontId="10" fillId="0" borderId="118" xfId="1" applyNumberFormat="1" applyFont="1" applyBorder="1" applyAlignment="1">
      <alignment horizontal="center" vertical="center" wrapText="1"/>
    </xf>
    <xf numFmtId="49" fontId="10" fillId="0" borderId="119" xfId="1" applyNumberFormat="1" applyFont="1" applyBorder="1" applyAlignment="1">
      <alignment horizontal="center" vertical="center" wrapText="1"/>
    </xf>
    <xf numFmtId="49" fontId="10" fillId="0" borderId="117" xfId="501" applyNumberFormat="1" applyFont="1" applyBorder="1" applyAlignment="1">
      <alignment horizontal="center" vertical="center" wrapText="1"/>
    </xf>
    <xf numFmtId="49" fontId="10" fillId="0" borderId="55" xfId="501" applyNumberFormat="1" applyFont="1" applyBorder="1" applyAlignment="1">
      <alignment horizontal="center" vertical="center" wrapText="1"/>
    </xf>
    <xf numFmtId="49" fontId="10" fillId="0" borderId="64" xfId="501" applyNumberFormat="1" applyFont="1" applyBorder="1" applyAlignment="1">
      <alignment horizontal="center" vertical="center" wrapText="1"/>
    </xf>
    <xf numFmtId="49" fontId="10" fillId="0" borderId="17" xfId="501" applyNumberFormat="1" applyFont="1" applyBorder="1" applyAlignment="1">
      <alignment horizontal="center" vertical="center" wrapText="1"/>
    </xf>
    <xf numFmtId="49" fontId="10" fillId="0" borderId="118" xfId="501" applyNumberFormat="1" applyFont="1" applyBorder="1" applyAlignment="1">
      <alignment horizontal="center" vertical="center" wrapText="1"/>
    </xf>
    <xf numFmtId="49" fontId="10" fillId="0" borderId="119" xfId="501" applyNumberFormat="1" applyFont="1" applyBorder="1" applyAlignment="1">
      <alignment horizontal="center" vertical="center" wrapText="1"/>
    </xf>
    <xf numFmtId="0" fontId="10" fillId="0" borderId="0" xfId="1" applyNumberFormat="1" applyFont="1" applyFill="1" applyBorder="1" applyAlignment="1">
      <alignment horizontal="left" vertical="top" wrapText="1"/>
    </xf>
    <xf numFmtId="0" fontId="14" fillId="4" borderId="80" xfId="1" applyFont="1" applyFill="1" applyBorder="1" applyAlignment="1">
      <alignment horizontal="center" vertical="center"/>
    </xf>
    <xf numFmtId="0" fontId="14" fillId="4" borderId="0" xfId="1" applyFont="1" applyFill="1" applyBorder="1" applyAlignment="1">
      <alignment horizontal="center" vertical="center"/>
    </xf>
    <xf numFmtId="0" fontId="14" fillId="4" borderId="81" xfId="1" applyFont="1" applyFill="1" applyBorder="1" applyAlignment="1">
      <alignment horizontal="center" vertical="center"/>
    </xf>
    <xf numFmtId="0" fontId="7" fillId="5" borderId="80" xfId="1" applyFont="1" applyFill="1" applyBorder="1" applyAlignment="1">
      <alignment horizontal="left" vertical="center" wrapText="1"/>
    </xf>
    <xf numFmtId="0" fontId="7" fillId="5" borderId="0" xfId="1" applyFont="1" applyFill="1" applyBorder="1" applyAlignment="1">
      <alignment horizontal="left" vertical="center" wrapText="1"/>
    </xf>
    <xf numFmtId="0" fontId="7" fillId="5" borderId="81" xfId="1" applyFont="1" applyFill="1" applyBorder="1" applyAlignment="1">
      <alignment horizontal="left" vertical="center" wrapText="1"/>
    </xf>
    <xf numFmtId="0" fontId="56" fillId="5" borderId="80" xfId="7739" applyFont="1" applyFill="1" applyBorder="1" applyAlignment="1">
      <alignment horizontal="left" vertical="center" wrapText="1"/>
    </xf>
    <xf numFmtId="0" fontId="56" fillId="5" borderId="0" xfId="7739" applyFont="1" applyFill="1" applyBorder="1" applyAlignment="1">
      <alignment horizontal="left" vertical="center" wrapText="1"/>
    </xf>
    <xf numFmtId="0" fontId="56" fillId="5" borderId="81" xfId="7739" applyFont="1" applyFill="1" applyBorder="1" applyAlignment="1">
      <alignment horizontal="left" vertical="center" wrapText="1"/>
    </xf>
    <xf numFmtId="0" fontId="5" fillId="5" borderId="0" xfId="7739" applyFill="1" applyBorder="1" applyAlignment="1">
      <alignment horizontal="center" wrapText="1"/>
    </xf>
    <xf numFmtId="0" fontId="5" fillId="5" borderId="81" xfId="7739" applyFill="1" applyBorder="1" applyAlignment="1">
      <alignment horizontal="center" wrapText="1"/>
    </xf>
    <xf numFmtId="0" fontId="70" fillId="0" borderId="86" xfId="4594" applyFont="1" applyBorder="1" applyAlignment="1">
      <alignment horizontal="center"/>
    </xf>
    <xf numFmtId="0" fontId="70" fillId="0" borderId="87" xfId="4594" applyFont="1" applyBorder="1" applyAlignment="1">
      <alignment horizontal="center"/>
    </xf>
    <xf numFmtId="0" fontId="70" fillId="0" borderId="88" xfId="4594" applyFont="1" applyBorder="1" applyAlignment="1">
      <alignment horizontal="center"/>
    </xf>
    <xf numFmtId="0" fontId="70" fillId="0" borderId="80" xfId="4594" applyFont="1" applyBorder="1" applyAlignment="1">
      <alignment horizontal="center"/>
    </xf>
    <xf numFmtId="0" fontId="70" fillId="0" borderId="0" xfId="4594" applyFont="1" applyAlignment="1">
      <alignment horizontal="center"/>
    </xf>
    <xf numFmtId="0" fontId="70" fillId="0" borderId="81" xfId="4594" applyFont="1" applyBorder="1" applyAlignment="1">
      <alignment horizontal="center"/>
    </xf>
    <xf numFmtId="0" fontId="70" fillId="0" borderId="89" xfId="4594" applyFont="1" applyBorder="1" applyAlignment="1">
      <alignment horizontal="center"/>
    </xf>
    <xf numFmtId="0" fontId="70" fillId="0" borderId="90" xfId="4594" applyFont="1" applyBorder="1" applyAlignment="1">
      <alignment horizontal="center"/>
    </xf>
    <xf numFmtId="0" fontId="70" fillId="0" borderId="91" xfId="4594" applyFont="1" applyBorder="1" applyAlignment="1">
      <alignment horizontal="center"/>
    </xf>
    <xf numFmtId="0" fontId="54" fillId="0" borderId="92" xfId="4594" applyFont="1" applyBorder="1" applyAlignment="1">
      <alignment horizontal="center" vertical="center"/>
    </xf>
    <xf numFmtId="0" fontId="54" fillId="0" borderId="93" xfId="4594" applyFont="1" applyBorder="1" applyAlignment="1">
      <alignment horizontal="center" vertical="center"/>
    </xf>
    <xf numFmtId="0" fontId="54" fillId="0" borderId="94" xfId="4594" applyFont="1" applyBorder="1" applyAlignment="1">
      <alignment horizontal="center" vertical="center"/>
    </xf>
    <xf numFmtId="0" fontId="71" fillId="36" borderId="80" xfId="4594" applyFont="1" applyFill="1" applyBorder="1" applyAlignment="1">
      <alignment horizontal="center" vertical="center"/>
    </xf>
    <xf numFmtId="0" fontId="71" fillId="36" borderId="0" xfId="4594" applyFont="1" applyFill="1" applyAlignment="1">
      <alignment horizontal="center" vertical="center"/>
    </xf>
    <xf numFmtId="0" fontId="71" fillId="36" borderId="81" xfId="4594" applyFont="1" applyFill="1" applyBorder="1" applyAlignment="1">
      <alignment horizontal="center" vertical="center"/>
    </xf>
    <xf numFmtId="4" fontId="40" fillId="31" borderId="45" xfId="7" applyNumberFormat="1" applyFont="1" applyFill="1" applyBorder="1" applyAlignment="1">
      <alignment horizontal="center" vertical="center"/>
    </xf>
    <xf numFmtId="0" fontId="10" fillId="0" borderId="0" xfId="7" applyFont="1" applyAlignment="1"/>
    <xf numFmtId="4" fontId="40" fillId="31" borderId="45" xfId="7" applyNumberFormat="1" applyFont="1" applyFill="1" applyBorder="1" applyAlignment="1">
      <alignment horizontal="center"/>
    </xf>
    <xf numFmtId="0" fontId="5" fillId="0" borderId="78" xfId="7739" applyFont="1" applyBorder="1" applyAlignment="1">
      <alignment horizontal="right"/>
    </xf>
    <xf numFmtId="0" fontId="5" fillId="0" borderId="45" xfId="7739" applyBorder="1" applyAlignment="1">
      <alignment horizontal="right"/>
    </xf>
    <xf numFmtId="0" fontId="5" fillId="0" borderId="45" xfId="7739" applyBorder="1" applyAlignment="1">
      <alignment horizontal="center"/>
    </xf>
    <xf numFmtId="0" fontId="5" fillId="0" borderId="79" xfId="7739" applyBorder="1" applyAlignment="1">
      <alignment horizontal="center"/>
    </xf>
    <xf numFmtId="0" fontId="5" fillId="0" borderId="78" xfId="7739" applyFont="1" applyBorder="1" applyAlignment="1">
      <alignment horizontal="center"/>
    </xf>
    <xf numFmtId="0" fontId="5" fillId="0" borderId="82" xfId="7739" applyBorder="1" applyAlignment="1">
      <alignment horizontal="left" vertical="top" wrapText="1"/>
    </xf>
    <xf numFmtId="0" fontId="5" fillId="0" borderId="48" xfId="7739" applyBorder="1" applyAlignment="1">
      <alignment horizontal="left" vertical="top" wrapText="1"/>
    </xf>
    <xf numFmtId="0" fontId="5" fillId="0" borderId="70" xfId="7739" applyBorder="1" applyAlignment="1">
      <alignment horizontal="left" vertical="top" wrapText="1"/>
    </xf>
    <xf numFmtId="0" fontId="5" fillId="0" borderId="0" xfId="7739" applyBorder="1" applyAlignment="1">
      <alignment horizontal="center"/>
    </xf>
    <xf numFmtId="0" fontId="5" fillId="0" borderId="78" xfId="7739" applyFont="1" applyBorder="1" applyAlignment="1">
      <alignment horizontal="center" wrapText="1"/>
    </xf>
    <xf numFmtId="0" fontId="5" fillId="0" borderId="45" xfId="7739" applyFont="1" applyBorder="1" applyAlignment="1">
      <alignment horizontal="center" wrapText="1"/>
    </xf>
    <xf numFmtId="0" fontId="5" fillId="0" borderId="45" xfId="7739" applyFont="1" applyBorder="1" applyAlignment="1">
      <alignment horizontal="center"/>
    </xf>
    <xf numFmtId="0" fontId="5" fillId="0" borderId="79" xfId="7739" applyFont="1" applyBorder="1" applyAlignment="1">
      <alignment horizontal="center"/>
    </xf>
    <xf numFmtId="0" fontId="5" fillId="0" borderId="78" xfId="7739" applyBorder="1" applyAlignment="1">
      <alignment horizontal="right"/>
    </xf>
    <xf numFmtId="2" fontId="5" fillId="0" borderId="45" xfId="7739" applyNumberFormat="1" applyBorder="1" applyAlignment="1">
      <alignment horizontal="left" wrapText="1"/>
    </xf>
    <xf numFmtId="2" fontId="5" fillId="0" borderId="79" xfId="7739" applyNumberFormat="1" applyBorder="1" applyAlignment="1">
      <alignment horizontal="left" wrapText="1"/>
    </xf>
    <xf numFmtId="0" fontId="5" fillId="0" borderId="45" xfId="7739" applyFont="1" applyBorder="1" applyAlignment="1">
      <alignment horizontal="right"/>
    </xf>
    <xf numFmtId="0" fontId="5" fillId="0" borderId="45" xfId="7739" applyBorder="1" applyAlignment="1">
      <alignment horizontal="left" wrapText="1"/>
    </xf>
    <xf numFmtId="0" fontId="5" fillId="0" borderId="79" xfId="7739" applyBorder="1" applyAlignment="1">
      <alignment horizontal="left" wrapText="1"/>
    </xf>
    <xf numFmtId="0" fontId="5" fillId="0" borderId="78" xfId="7739" applyFont="1" applyBorder="1" applyAlignment="1">
      <alignment horizontal="right" wrapText="1"/>
    </xf>
    <xf numFmtId="0" fontId="5" fillId="0" borderId="45" xfId="7739" applyFont="1" applyBorder="1" applyAlignment="1">
      <alignment horizontal="right" wrapText="1"/>
    </xf>
    <xf numFmtId="0" fontId="5" fillId="0" borderId="80" xfId="7739" applyBorder="1" applyAlignment="1">
      <alignment horizontal="center"/>
    </xf>
    <xf numFmtId="49" fontId="5" fillId="32" borderId="47" xfId="7739" applyNumberFormat="1" applyFill="1" applyBorder="1" applyAlignment="1">
      <alignment horizontal="left" wrapText="1"/>
    </xf>
    <xf numFmtId="49" fontId="5" fillId="32" borderId="49" xfId="7739" applyNumberFormat="1" applyFill="1" applyBorder="1" applyAlignment="1">
      <alignment horizontal="left" wrapText="1"/>
    </xf>
    <xf numFmtId="0" fontId="5" fillId="0" borderId="45" xfId="7739" applyBorder="1" applyAlignment="1">
      <alignment horizontal="center" wrapText="1"/>
    </xf>
    <xf numFmtId="0" fontId="0" fillId="0" borderId="48" xfId="0" applyBorder="1"/>
    <xf numFmtId="0" fontId="5" fillId="32" borderId="47" xfId="7739" applyFill="1" applyBorder="1" applyAlignment="1">
      <alignment horizontal="left"/>
    </xf>
    <xf numFmtId="0" fontId="5" fillId="32" borderId="49" xfId="7739" applyFill="1" applyBorder="1" applyAlignment="1">
      <alignment horizontal="left"/>
    </xf>
    <xf numFmtId="0" fontId="7" fillId="31" borderId="9" xfId="0" applyNumberFormat="1" applyFont="1" applyFill="1" applyBorder="1" applyAlignment="1">
      <alignment horizontal="center" wrapText="1"/>
    </xf>
    <xf numFmtId="0" fontId="7" fillId="31" borderId="8" xfId="0" applyNumberFormat="1" applyFont="1" applyFill="1" applyBorder="1" applyAlignment="1">
      <alignment horizontal="center" wrapText="1"/>
    </xf>
    <xf numFmtId="0" fontId="7" fillId="31" borderId="7" xfId="0" applyNumberFormat="1" applyFont="1" applyFill="1" applyBorder="1" applyAlignment="1">
      <alignment horizontal="center" wrapText="1"/>
    </xf>
  </cellXfs>
  <cellStyles count="7744">
    <cellStyle name="20% - Accent1" xfId="11" xr:uid="{00000000-0005-0000-0000-000000000000}"/>
    <cellStyle name="20% - Accent2" xfId="12" xr:uid="{00000000-0005-0000-0000-000001000000}"/>
    <cellStyle name="20% - Accent3" xfId="13" xr:uid="{00000000-0005-0000-0000-000002000000}"/>
    <cellStyle name="20% - Accent4" xfId="14" xr:uid="{00000000-0005-0000-0000-000003000000}"/>
    <cellStyle name="20% - Accent5" xfId="15" xr:uid="{00000000-0005-0000-0000-000004000000}"/>
    <cellStyle name="20% - Accent6" xfId="16" xr:uid="{00000000-0005-0000-0000-000005000000}"/>
    <cellStyle name="20% - Ênfase1 10" xfId="17" xr:uid="{00000000-0005-0000-0000-000006000000}"/>
    <cellStyle name="20% - Ênfase1 100" xfId="754" xr:uid="{00000000-0005-0000-0000-000007000000}"/>
    <cellStyle name="20% - Ênfase1 101" xfId="755" xr:uid="{00000000-0005-0000-0000-000008000000}"/>
    <cellStyle name="20% - Ênfase1 102" xfId="756" xr:uid="{00000000-0005-0000-0000-000009000000}"/>
    <cellStyle name="20% - Ênfase1 103" xfId="757" xr:uid="{00000000-0005-0000-0000-00000A000000}"/>
    <cellStyle name="20% - Ênfase1 104" xfId="758" xr:uid="{00000000-0005-0000-0000-00000B000000}"/>
    <cellStyle name="20% - Ênfase1 105" xfId="759" xr:uid="{00000000-0005-0000-0000-00000C000000}"/>
    <cellStyle name="20% - Ênfase1 106" xfId="760" xr:uid="{00000000-0005-0000-0000-00000D000000}"/>
    <cellStyle name="20% - Ênfase1 107" xfId="761" xr:uid="{00000000-0005-0000-0000-00000E000000}"/>
    <cellStyle name="20% - Ênfase1 108" xfId="762" xr:uid="{00000000-0005-0000-0000-00000F000000}"/>
    <cellStyle name="20% - Ênfase1 109" xfId="763" xr:uid="{00000000-0005-0000-0000-000010000000}"/>
    <cellStyle name="20% - Ênfase1 11" xfId="18" xr:uid="{00000000-0005-0000-0000-000011000000}"/>
    <cellStyle name="20% - Ênfase1 110" xfId="764" xr:uid="{00000000-0005-0000-0000-000012000000}"/>
    <cellStyle name="20% - Ênfase1 111" xfId="765" xr:uid="{00000000-0005-0000-0000-000013000000}"/>
    <cellStyle name="20% - Ênfase1 112" xfId="766" xr:uid="{00000000-0005-0000-0000-000014000000}"/>
    <cellStyle name="20% - Ênfase1 113" xfId="767" xr:uid="{00000000-0005-0000-0000-000015000000}"/>
    <cellStyle name="20% - Ênfase1 114" xfId="768" xr:uid="{00000000-0005-0000-0000-000016000000}"/>
    <cellStyle name="20% - Ênfase1 115" xfId="769" xr:uid="{00000000-0005-0000-0000-000017000000}"/>
    <cellStyle name="20% - Ênfase1 116" xfId="770" xr:uid="{00000000-0005-0000-0000-000018000000}"/>
    <cellStyle name="20% - Ênfase1 117" xfId="771" xr:uid="{00000000-0005-0000-0000-000019000000}"/>
    <cellStyle name="20% - Ênfase1 118" xfId="772" xr:uid="{00000000-0005-0000-0000-00001A000000}"/>
    <cellStyle name="20% - Ênfase1 119" xfId="773" xr:uid="{00000000-0005-0000-0000-00001B000000}"/>
    <cellStyle name="20% - Ênfase1 12" xfId="19" xr:uid="{00000000-0005-0000-0000-00001C000000}"/>
    <cellStyle name="20% - Ênfase1 120" xfId="774" xr:uid="{00000000-0005-0000-0000-00001D000000}"/>
    <cellStyle name="20% - Ênfase1 121" xfId="775" xr:uid="{00000000-0005-0000-0000-00001E000000}"/>
    <cellStyle name="20% - Ênfase1 122" xfId="776" xr:uid="{00000000-0005-0000-0000-00001F000000}"/>
    <cellStyle name="20% - Ênfase1 123" xfId="777" xr:uid="{00000000-0005-0000-0000-000020000000}"/>
    <cellStyle name="20% - Ênfase1 124" xfId="778" xr:uid="{00000000-0005-0000-0000-000021000000}"/>
    <cellStyle name="20% - Ênfase1 125" xfId="779" xr:uid="{00000000-0005-0000-0000-000022000000}"/>
    <cellStyle name="20% - Ênfase1 126" xfId="780" xr:uid="{00000000-0005-0000-0000-000023000000}"/>
    <cellStyle name="20% - Ênfase1 127" xfId="781" xr:uid="{00000000-0005-0000-0000-000024000000}"/>
    <cellStyle name="20% - Ênfase1 128" xfId="782" xr:uid="{00000000-0005-0000-0000-000025000000}"/>
    <cellStyle name="20% - Ênfase1 129" xfId="783" xr:uid="{00000000-0005-0000-0000-000026000000}"/>
    <cellStyle name="20% - Ênfase1 13" xfId="20" xr:uid="{00000000-0005-0000-0000-000027000000}"/>
    <cellStyle name="20% - Ênfase1 130" xfId="784" xr:uid="{00000000-0005-0000-0000-000028000000}"/>
    <cellStyle name="20% - Ênfase1 131" xfId="785" xr:uid="{00000000-0005-0000-0000-000029000000}"/>
    <cellStyle name="20% - Ênfase1 132" xfId="786" xr:uid="{00000000-0005-0000-0000-00002A000000}"/>
    <cellStyle name="20% - Ênfase1 133" xfId="787" xr:uid="{00000000-0005-0000-0000-00002B000000}"/>
    <cellStyle name="20% - Ênfase1 134" xfId="788" xr:uid="{00000000-0005-0000-0000-00002C000000}"/>
    <cellStyle name="20% - Ênfase1 14" xfId="21" xr:uid="{00000000-0005-0000-0000-00002D000000}"/>
    <cellStyle name="20% - Ênfase1 15" xfId="22" xr:uid="{00000000-0005-0000-0000-00002E000000}"/>
    <cellStyle name="20% - Ênfase1 16" xfId="789" xr:uid="{00000000-0005-0000-0000-00002F000000}"/>
    <cellStyle name="20% - Ênfase1 17" xfId="790" xr:uid="{00000000-0005-0000-0000-000030000000}"/>
    <cellStyle name="20% - Ênfase1 18" xfId="791" xr:uid="{00000000-0005-0000-0000-000031000000}"/>
    <cellStyle name="20% - Ênfase1 19" xfId="792" xr:uid="{00000000-0005-0000-0000-000032000000}"/>
    <cellStyle name="20% - Ênfase1 2" xfId="23" xr:uid="{00000000-0005-0000-0000-000033000000}"/>
    <cellStyle name="20% - Ênfase1 20" xfId="793" xr:uid="{00000000-0005-0000-0000-000034000000}"/>
    <cellStyle name="20% - Ênfase1 21" xfId="794" xr:uid="{00000000-0005-0000-0000-000035000000}"/>
    <cellStyle name="20% - Ênfase1 22" xfId="795" xr:uid="{00000000-0005-0000-0000-000036000000}"/>
    <cellStyle name="20% - Ênfase1 23" xfId="796" xr:uid="{00000000-0005-0000-0000-000037000000}"/>
    <cellStyle name="20% - Ênfase1 24" xfId="797" xr:uid="{00000000-0005-0000-0000-000038000000}"/>
    <cellStyle name="20% - Ênfase1 25" xfId="798" xr:uid="{00000000-0005-0000-0000-000039000000}"/>
    <cellStyle name="20% - Ênfase1 26" xfId="799" xr:uid="{00000000-0005-0000-0000-00003A000000}"/>
    <cellStyle name="20% - Ênfase1 27" xfId="800" xr:uid="{00000000-0005-0000-0000-00003B000000}"/>
    <cellStyle name="20% - Ênfase1 28" xfId="801" xr:uid="{00000000-0005-0000-0000-00003C000000}"/>
    <cellStyle name="20% - Ênfase1 29" xfId="802" xr:uid="{00000000-0005-0000-0000-00003D000000}"/>
    <cellStyle name="20% - Ênfase1 3" xfId="24" xr:uid="{00000000-0005-0000-0000-00003E000000}"/>
    <cellStyle name="20% - Ênfase1 30" xfId="803" xr:uid="{00000000-0005-0000-0000-00003F000000}"/>
    <cellStyle name="20% - Ênfase1 31" xfId="804" xr:uid="{00000000-0005-0000-0000-000040000000}"/>
    <cellStyle name="20% - Ênfase1 32" xfId="805" xr:uid="{00000000-0005-0000-0000-000041000000}"/>
    <cellStyle name="20% - Ênfase1 33" xfId="806" xr:uid="{00000000-0005-0000-0000-000042000000}"/>
    <cellStyle name="20% - Ênfase1 34" xfId="807" xr:uid="{00000000-0005-0000-0000-000043000000}"/>
    <cellStyle name="20% - Ênfase1 35" xfId="808" xr:uid="{00000000-0005-0000-0000-000044000000}"/>
    <cellStyle name="20% - Ênfase1 36" xfId="809" xr:uid="{00000000-0005-0000-0000-000045000000}"/>
    <cellStyle name="20% - Ênfase1 37" xfId="810" xr:uid="{00000000-0005-0000-0000-000046000000}"/>
    <cellStyle name="20% - Ênfase1 38" xfId="811" xr:uid="{00000000-0005-0000-0000-000047000000}"/>
    <cellStyle name="20% - Ênfase1 39" xfId="812" xr:uid="{00000000-0005-0000-0000-000048000000}"/>
    <cellStyle name="20% - Ênfase1 4" xfId="25" xr:uid="{00000000-0005-0000-0000-000049000000}"/>
    <cellStyle name="20% - Ênfase1 40" xfId="813" xr:uid="{00000000-0005-0000-0000-00004A000000}"/>
    <cellStyle name="20% - Ênfase1 41" xfId="814" xr:uid="{00000000-0005-0000-0000-00004B000000}"/>
    <cellStyle name="20% - Ênfase1 42" xfId="815" xr:uid="{00000000-0005-0000-0000-00004C000000}"/>
    <cellStyle name="20% - Ênfase1 43" xfId="816" xr:uid="{00000000-0005-0000-0000-00004D000000}"/>
    <cellStyle name="20% - Ênfase1 44" xfId="817" xr:uid="{00000000-0005-0000-0000-00004E000000}"/>
    <cellStyle name="20% - Ênfase1 45" xfId="818" xr:uid="{00000000-0005-0000-0000-00004F000000}"/>
    <cellStyle name="20% - Ênfase1 46" xfId="819" xr:uid="{00000000-0005-0000-0000-000050000000}"/>
    <cellStyle name="20% - Ênfase1 47" xfId="820" xr:uid="{00000000-0005-0000-0000-000051000000}"/>
    <cellStyle name="20% - Ênfase1 48" xfId="821" xr:uid="{00000000-0005-0000-0000-000052000000}"/>
    <cellStyle name="20% - Ênfase1 49" xfId="822" xr:uid="{00000000-0005-0000-0000-000053000000}"/>
    <cellStyle name="20% - Ênfase1 5" xfId="26" xr:uid="{00000000-0005-0000-0000-000054000000}"/>
    <cellStyle name="20% - Ênfase1 50" xfId="823" xr:uid="{00000000-0005-0000-0000-000055000000}"/>
    <cellStyle name="20% - Ênfase1 51" xfId="824" xr:uid="{00000000-0005-0000-0000-000056000000}"/>
    <cellStyle name="20% - Ênfase1 52" xfId="825" xr:uid="{00000000-0005-0000-0000-000057000000}"/>
    <cellStyle name="20% - Ênfase1 53" xfId="826" xr:uid="{00000000-0005-0000-0000-000058000000}"/>
    <cellStyle name="20% - Ênfase1 54" xfId="827" xr:uid="{00000000-0005-0000-0000-000059000000}"/>
    <cellStyle name="20% - Ênfase1 55" xfId="828" xr:uid="{00000000-0005-0000-0000-00005A000000}"/>
    <cellStyle name="20% - Ênfase1 56" xfId="829" xr:uid="{00000000-0005-0000-0000-00005B000000}"/>
    <cellStyle name="20% - Ênfase1 57" xfId="830" xr:uid="{00000000-0005-0000-0000-00005C000000}"/>
    <cellStyle name="20% - Ênfase1 58" xfId="831" xr:uid="{00000000-0005-0000-0000-00005D000000}"/>
    <cellStyle name="20% - Ênfase1 59" xfId="832" xr:uid="{00000000-0005-0000-0000-00005E000000}"/>
    <cellStyle name="20% - Ênfase1 6" xfId="27" xr:uid="{00000000-0005-0000-0000-00005F000000}"/>
    <cellStyle name="20% - Ênfase1 60" xfId="833" xr:uid="{00000000-0005-0000-0000-000060000000}"/>
    <cellStyle name="20% - Ênfase1 61" xfId="834" xr:uid="{00000000-0005-0000-0000-000061000000}"/>
    <cellStyle name="20% - Ênfase1 62" xfId="835" xr:uid="{00000000-0005-0000-0000-000062000000}"/>
    <cellStyle name="20% - Ênfase1 63" xfId="836" xr:uid="{00000000-0005-0000-0000-000063000000}"/>
    <cellStyle name="20% - Ênfase1 64" xfId="837" xr:uid="{00000000-0005-0000-0000-000064000000}"/>
    <cellStyle name="20% - Ênfase1 65" xfId="838" xr:uid="{00000000-0005-0000-0000-000065000000}"/>
    <cellStyle name="20% - Ênfase1 66" xfId="839" xr:uid="{00000000-0005-0000-0000-000066000000}"/>
    <cellStyle name="20% - Ênfase1 67" xfId="840" xr:uid="{00000000-0005-0000-0000-000067000000}"/>
    <cellStyle name="20% - Ênfase1 68" xfId="841" xr:uid="{00000000-0005-0000-0000-000068000000}"/>
    <cellStyle name="20% - Ênfase1 69" xfId="842" xr:uid="{00000000-0005-0000-0000-000069000000}"/>
    <cellStyle name="20% - Ênfase1 7" xfId="28" xr:uid="{00000000-0005-0000-0000-00006A000000}"/>
    <cellStyle name="20% - Ênfase1 70" xfId="843" xr:uid="{00000000-0005-0000-0000-00006B000000}"/>
    <cellStyle name="20% - Ênfase1 71" xfId="844" xr:uid="{00000000-0005-0000-0000-00006C000000}"/>
    <cellStyle name="20% - Ênfase1 72" xfId="845" xr:uid="{00000000-0005-0000-0000-00006D000000}"/>
    <cellStyle name="20% - Ênfase1 73" xfId="846" xr:uid="{00000000-0005-0000-0000-00006E000000}"/>
    <cellStyle name="20% - Ênfase1 74" xfId="847" xr:uid="{00000000-0005-0000-0000-00006F000000}"/>
    <cellStyle name="20% - Ênfase1 75" xfId="848" xr:uid="{00000000-0005-0000-0000-000070000000}"/>
    <cellStyle name="20% - Ênfase1 76" xfId="849" xr:uid="{00000000-0005-0000-0000-000071000000}"/>
    <cellStyle name="20% - Ênfase1 77" xfId="850" xr:uid="{00000000-0005-0000-0000-000072000000}"/>
    <cellStyle name="20% - Ênfase1 78" xfId="851" xr:uid="{00000000-0005-0000-0000-000073000000}"/>
    <cellStyle name="20% - Ênfase1 79" xfId="852" xr:uid="{00000000-0005-0000-0000-000074000000}"/>
    <cellStyle name="20% - Ênfase1 8" xfId="29" xr:uid="{00000000-0005-0000-0000-000075000000}"/>
    <cellStyle name="20% - Ênfase1 80" xfId="853" xr:uid="{00000000-0005-0000-0000-000076000000}"/>
    <cellStyle name="20% - Ênfase1 81" xfId="854" xr:uid="{00000000-0005-0000-0000-000077000000}"/>
    <cellStyle name="20% - Ênfase1 82" xfId="855" xr:uid="{00000000-0005-0000-0000-000078000000}"/>
    <cellStyle name="20% - Ênfase1 83" xfId="856" xr:uid="{00000000-0005-0000-0000-000079000000}"/>
    <cellStyle name="20% - Ênfase1 84" xfId="857" xr:uid="{00000000-0005-0000-0000-00007A000000}"/>
    <cellStyle name="20% - Ênfase1 85" xfId="858" xr:uid="{00000000-0005-0000-0000-00007B000000}"/>
    <cellStyle name="20% - Ênfase1 86" xfId="859" xr:uid="{00000000-0005-0000-0000-00007C000000}"/>
    <cellStyle name="20% - Ênfase1 87" xfId="860" xr:uid="{00000000-0005-0000-0000-00007D000000}"/>
    <cellStyle name="20% - Ênfase1 88" xfId="861" xr:uid="{00000000-0005-0000-0000-00007E000000}"/>
    <cellStyle name="20% - Ênfase1 89" xfId="862" xr:uid="{00000000-0005-0000-0000-00007F000000}"/>
    <cellStyle name="20% - Ênfase1 9" xfId="30" xr:uid="{00000000-0005-0000-0000-000080000000}"/>
    <cellStyle name="20% - Ênfase1 90" xfId="863" xr:uid="{00000000-0005-0000-0000-000081000000}"/>
    <cellStyle name="20% - Ênfase1 91" xfId="864" xr:uid="{00000000-0005-0000-0000-000082000000}"/>
    <cellStyle name="20% - Ênfase1 92" xfId="865" xr:uid="{00000000-0005-0000-0000-000083000000}"/>
    <cellStyle name="20% - Ênfase1 93" xfId="866" xr:uid="{00000000-0005-0000-0000-000084000000}"/>
    <cellStyle name="20% - Ênfase1 94" xfId="867" xr:uid="{00000000-0005-0000-0000-000085000000}"/>
    <cellStyle name="20% - Ênfase1 95" xfId="868" xr:uid="{00000000-0005-0000-0000-000086000000}"/>
    <cellStyle name="20% - Ênfase1 96" xfId="869" xr:uid="{00000000-0005-0000-0000-000087000000}"/>
    <cellStyle name="20% - Ênfase1 97" xfId="870" xr:uid="{00000000-0005-0000-0000-000088000000}"/>
    <cellStyle name="20% - Ênfase1 98" xfId="871" xr:uid="{00000000-0005-0000-0000-000089000000}"/>
    <cellStyle name="20% - Ênfase1 99" xfId="872" xr:uid="{00000000-0005-0000-0000-00008A000000}"/>
    <cellStyle name="20% - Ênfase2 10" xfId="31" xr:uid="{00000000-0005-0000-0000-00008B000000}"/>
    <cellStyle name="20% - Ênfase2 100" xfId="873" xr:uid="{00000000-0005-0000-0000-00008C000000}"/>
    <cellStyle name="20% - Ênfase2 101" xfId="874" xr:uid="{00000000-0005-0000-0000-00008D000000}"/>
    <cellStyle name="20% - Ênfase2 102" xfId="875" xr:uid="{00000000-0005-0000-0000-00008E000000}"/>
    <cellStyle name="20% - Ênfase2 103" xfId="876" xr:uid="{00000000-0005-0000-0000-00008F000000}"/>
    <cellStyle name="20% - Ênfase2 104" xfId="877" xr:uid="{00000000-0005-0000-0000-000090000000}"/>
    <cellStyle name="20% - Ênfase2 105" xfId="878" xr:uid="{00000000-0005-0000-0000-000091000000}"/>
    <cellStyle name="20% - Ênfase2 106" xfId="879" xr:uid="{00000000-0005-0000-0000-000092000000}"/>
    <cellStyle name="20% - Ênfase2 107" xfId="880" xr:uid="{00000000-0005-0000-0000-000093000000}"/>
    <cellStyle name="20% - Ênfase2 108" xfId="881" xr:uid="{00000000-0005-0000-0000-000094000000}"/>
    <cellStyle name="20% - Ênfase2 109" xfId="882" xr:uid="{00000000-0005-0000-0000-000095000000}"/>
    <cellStyle name="20% - Ênfase2 11" xfId="32" xr:uid="{00000000-0005-0000-0000-000096000000}"/>
    <cellStyle name="20% - Ênfase2 110" xfId="883" xr:uid="{00000000-0005-0000-0000-000097000000}"/>
    <cellStyle name="20% - Ênfase2 111" xfId="884" xr:uid="{00000000-0005-0000-0000-000098000000}"/>
    <cellStyle name="20% - Ênfase2 112" xfId="885" xr:uid="{00000000-0005-0000-0000-000099000000}"/>
    <cellStyle name="20% - Ênfase2 113" xfId="886" xr:uid="{00000000-0005-0000-0000-00009A000000}"/>
    <cellStyle name="20% - Ênfase2 114" xfId="887" xr:uid="{00000000-0005-0000-0000-00009B000000}"/>
    <cellStyle name="20% - Ênfase2 115" xfId="888" xr:uid="{00000000-0005-0000-0000-00009C000000}"/>
    <cellStyle name="20% - Ênfase2 116" xfId="889" xr:uid="{00000000-0005-0000-0000-00009D000000}"/>
    <cellStyle name="20% - Ênfase2 117" xfId="890" xr:uid="{00000000-0005-0000-0000-00009E000000}"/>
    <cellStyle name="20% - Ênfase2 118" xfId="891" xr:uid="{00000000-0005-0000-0000-00009F000000}"/>
    <cellStyle name="20% - Ênfase2 119" xfId="892" xr:uid="{00000000-0005-0000-0000-0000A0000000}"/>
    <cellStyle name="20% - Ênfase2 12" xfId="33" xr:uid="{00000000-0005-0000-0000-0000A1000000}"/>
    <cellStyle name="20% - Ênfase2 120" xfId="893" xr:uid="{00000000-0005-0000-0000-0000A2000000}"/>
    <cellStyle name="20% - Ênfase2 121" xfId="894" xr:uid="{00000000-0005-0000-0000-0000A3000000}"/>
    <cellStyle name="20% - Ênfase2 122" xfId="895" xr:uid="{00000000-0005-0000-0000-0000A4000000}"/>
    <cellStyle name="20% - Ênfase2 123" xfId="896" xr:uid="{00000000-0005-0000-0000-0000A5000000}"/>
    <cellStyle name="20% - Ênfase2 124" xfId="897" xr:uid="{00000000-0005-0000-0000-0000A6000000}"/>
    <cellStyle name="20% - Ênfase2 125" xfId="898" xr:uid="{00000000-0005-0000-0000-0000A7000000}"/>
    <cellStyle name="20% - Ênfase2 126" xfId="899" xr:uid="{00000000-0005-0000-0000-0000A8000000}"/>
    <cellStyle name="20% - Ênfase2 127" xfId="900" xr:uid="{00000000-0005-0000-0000-0000A9000000}"/>
    <cellStyle name="20% - Ênfase2 128" xfId="901" xr:uid="{00000000-0005-0000-0000-0000AA000000}"/>
    <cellStyle name="20% - Ênfase2 129" xfId="902" xr:uid="{00000000-0005-0000-0000-0000AB000000}"/>
    <cellStyle name="20% - Ênfase2 13" xfId="34" xr:uid="{00000000-0005-0000-0000-0000AC000000}"/>
    <cellStyle name="20% - Ênfase2 130" xfId="903" xr:uid="{00000000-0005-0000-0000-0000AD000000}"/>
    <cellStyle name="20% - Ênfase2 131" xfId="904" xr:uid="{00000000-0005-0000-0000-0000AE000000}"/>
    <cellStyle name="20% - Ênfase2 132" xfId="905" xr:uid="{00000000-0005-0000-0000-0000AF000000}"/>
    <cellStyle name="20% - Ênfase2 133" xfId="906" xr:uid="{00000000-0005-0000-0000-0000B0000000}"/>
    <cellStyle name="20% - Ênfase2 134" xfId="907" xr:uid="{00000000-0005-0000-0000-0000B1000000}"/>
    <cellStyle name="20% - Ênfase2 14" xfId="35" xr:uid="{00000000-0005-0000-0000-0000B2000000}"/>
    <cellStyle name="20% - Ênfase2 15" xfId="36" xr:uid="{00000000-0005-0000-0000-0000B3000000}"/>
    <cellStyle name="20% - Ênfase2 16" xfId="908" xr:uid="{00000000-0005-0000-0000-0000B4000000}"/>
    <cellStyle name="20% - Ênfase2 17" xfId="909" xr:uid="{00000000-0005-0000-0000-0000B5000000}"/>
    <cellStyle name="20% - Ênfase2 18" xfId="910" xr:uid="{00000000-0005-0000-0000-0000B6000000}"/>
    <cellStyle name="20% - Ênfase2 19" xfId="911" xr:uid="{00000000-0005-0000-0000-0000B7000000}"/>
    <cellStyle name="20% - Ênfase2 2" xfId="37" xr:uid="{00000000-0005-0000-0000-0000B8000000}"/>
    <cellStyle name="20% - Ênfase2 20" xfId="912" xr:uid="{00000000-0005-0000-0000-0000B9000000}"/>
    <cellStyle name="20% - Ênfase2 21" xfId="913" xr:uid="{00000000-0005-0000-0000-0000BA000000}"/>
    <cellStyle name="20% - Ênfase2 22" xfId="914" xr:uid="{00000000-0005-0000-0000-0000BB000000}"/>
    <cellStyle name="20% - Ênfase2 23" xfId="915" xr:uid="{00000000-0005-0000-0000-0000BC000000}"/>
    <cellStyle name="20% - Ênfase2 24" xfId="916" xr:uid="{00000000-0005-0000-0000-0000BD000000}"/>
    <cellStyle name="20% - Ênfase2 25" xfId="917" xr:uid="{00000000-0005-0000-0000-0000BE000000}"/>
    <cellStyle name="20% - Ênfase2 26" xfId="918" xr:uid="{00000000-0005-0000-0000-0000BF000000}"/>
    <cellStyle name="20% - Ênfase2 27" xfId="919" xr:uid="{00000000-0005-0000-0000-0000C0000000}"/>
    <cellStyle name="20% - Ênfase2 28" xfId="920" xr:uid="{00000000-0005-0000-0000-0000C1000000}"/>
    <cellStyle name="20% - Ênfase2 29" xfId="921" xr:uid="{00000000-0005-0000-0000-0000C2000000}"/>
    <cellStyle name="20% - Ênfase2 3" xfId="38" xr:uid="{00000000-0005-0000-0000-0000C3000000}"/>
    <cellStyle name="20% - Ênfase2 30" xfId="922" xr:uid="{00000000-0005-0000-0000-0000C4000000}"/>
    <cellStyle name="20% - Ênfase2 31" xfId="923" xr:uid="{00000000-0005-0000-0000-0000C5000000}"/>
    <cellStyle name="20% - Ênfase2 32" xfId="924" xr:uid="{00000000-0005-0000-0000-0000C6000000}"/>
    <cellStyle name="20% - Ênfase2 33" xfId="925" xr:uid="{00000000-0005-0000-0000-0000C7000000}"/>
    <cellStyle name="20% - Ênfase2 34" xfId="926" xr:uid="{00000000-0005-0000-0000-0000C8000000}"/>
    <cellStyle name="20% - Ênfase2 35" xfId="927" xr:uid="{00000000-0005-0000-0000-0000C9000000}"/>
    <cellStyle name="20% - Ênfase2 36" xfId="928" xr:uid="{00000000-0005-0000-0000-0000CA000000}"/>
    <cellStyle name="20% - Ênfase2 37" xfId="929" xr:uid="{00000000-0005-0000-0000-0000CB000000}"/>
    <cellStyle name="20% - Ênfase2 38" xfId="930" xr:uid="{00000000-0005-0000-0000-0000CC000000}"/>
    <cellStyle name="20% - Ênfase2 39" xfId="931" xr:uid="{00000000-0005-0000-0000-0000CD000000}"/>
    <cellStyle name="20% - Ênfase2 4" xfId="39" xr:uid="{00000000-0005-0000-0000-0000CE000000}"/>
    <cellStyle name="20% - Ênfase2 40" xfId="932" xr:uid="{00000000-0005-0000-0000-0000CF000000}"/>
    <cellStyle name="20% - Ênfase2 41" xfId="933" xr:uid="{00000000-0005-0000-0000-0000D0000000}"/>
    <cellStyle name="20% - Ênfase2 42" xfId="934" xr:uid="{00000000-0005-0000-0000-0000D1000000}"/>
    <cellStyle name="20% - Ênfase2 43" xfId="935" xr:uid="{00000000-0005-0000-0000-0000D2000000}"/>
    <cellStyle name="20% - Ênfase2 44" xfId="936" xr:uid="{00000000-0005-0000-0000-0000D3000000}"/>
    <cellStyle name="20% - Ênfase2 45" xfId="937" xr:uid="{00000000-0005-0000-0000-0000D4000000}"/>
    <cellStyle name="20% - Ênfase2 46" xfId="938" xr:uid="{00000000-0005-0000-0000-0000D5000000}"/>
    <cellStyle name="20% - Ênfase2 47" xfId="939" xr:uid="{00000000-0005-0000-0000-0000D6000000}"/>
    <cellStyle name="20% - Ênfase2 48" xfId="940" xr:uid="{00000000-0005-0000-0000-0000D7000000}"/>
    <cellStyle name="20% - Ênfase2 49" xfId="941" xr:uid="{00000000-0005-0000-0000-0000D8000000}"/>
    <cellStyle name="20% - Ênfase2 5" xfId="40" xr:uid="{00000000-0005-0000-0000-0000D9000000}"/>
    <cellStyle name="20% - Ênfase2 50" xfId="942" xr:uid="{00000000-0005-0000-0000-0000DA000000}"/>
    <cellStyle name="20% - Ênfase2 51" xfId="943" xr:uid="{00000000-0005-0000-0000-0000DB000000}"/>
    <cellStyle name="20% - Ênfase2 52" xfId="944" xr:uid="{00000000-0005-0000-0000-0000DC000000}"/>
    <cellStyle name="20% - Ênfase2 53" xfId="945" xr:uid="{00000000-0005-0000-0000-0000DD000000}"/>
    <cellStyle name="20% - Ênfase2 54" xfId="946" xr:uid="{00000000-0005-0000-0000-0000DE000000}"/>
    <cellStyle name="20% - Ênfase2 55" xfId="947" xr:uid="{00000000-0005-0000-0000-0000DF000000}"/>
    <cellStyle name="20% - Ênfase2 56" xfId="948" xr:uid="{00000000-0005-0000-0000-0000E0000000}"/>
    <cellStyle name="20% - Ênfase2 57" xfId="949" xr:uid="{00000000-0005-0000-0000-0000E1000000}"/>
    <cellStyle name="20% - Ênfase2 58" xfId="950" xr:uid="{00000000-0005-0000-0000-0000E2000000}"/>
    <cellStyle name="20% - Ênfase2 59" xfId="951" xr:uid="{00000000-0005-0000-0000-0000E3000000}"/>
    <cellStyle name="20% - Ênfase2 6" xfId="41" xr:uid="{00000000-0005-0000-0000-0000E4000000}"/>
    <cellStyle name="20% - Ênfase2 60" xfId="952" xr:uid="{00000000-0005-0000-0000-0000E5000000}"/>
    <cellStyle name="20% - Ênfase2 61" xfId="953" xr:uid="{00000000-0005-0000-0000-0000E6000000}"/>
    <cellStyle name="20% - Ênfase2 62" xfId="954" xr:uid="{00000000-0005-0000-0000-0000E7000000}"/>
    <cellStyle name="20% - Ênfase2 63" xfId="955" xr:uid="{00000000-0005-0000-0000-0000E8000000}"/>
    <cellStyle name="20% - Ênfase2 64" xfId="956" xr:uid="{00000000-0005-0000-0000-0000E9000000}"/>
    <cellStyle name="20% - Ênfase2 65" xfId="957" xr:uid="{00000000-0005-0000-0000-0000EA000000}"/>
    <cellStyle name="20% - Ênfase2 66" xfId="958" xr:uid="{00000000-0005-0000-0000-0000EB000000}"/>
    <cellStyle name="20% - Ênfase2 67" xfId="959" xr:uid="{00000000-0005-0000-0000-0000EC000000}"/>
    <cellStyle name="20% - Ênfase2 68" xfId="960" xr:uid="{00000000-0005-0000-0000-0000ED000000}"/>
    <cellStyle name="20% - Ênfase2 69" xfId="961" xr:uid="{00000000-0005-0000-0000-0000EE000000}"/>
    <cellStyle name="20% - Ênfase2 7" xfId="42" xr:uid="{00000000-0005-0000-0000-0000EF000000}"/>
    <cellStyle name="20% - Ênfase2 70" xfId="962" xr:uid="{00000000-0005-0000-0000-0000F0000000}"/>
    <cellStyle name="20% - Ênfase2 71" xfId="963" xr:uid="{00000000-0005-0000-0000-0000F1000000}"/>
    <cellStyle name="20% - Ênfase2 72" xfId="964" xr:uid="{00000000-0005-0000-0000-0000F2000000}"/>
    <cellStyle name="20% - Ênfase2 73" xfId="965" xr:uid="{00000000-0005-0000-0000-0000F3000000}"/>
    <cellStyle name="20% - Ênfase2 74" xfId="966" xr:uid="{00000000-0005-0000-0000-0000F4000000}"/>
    <cellStyle name="20% - Ênfase2 75" xfId="967" xr:uid="{00000000-0005-0000-0000-0000F5000000}"/>
    <cellStyle name="20% - Ênfase2 76" xfId="968" xr:uid="{00000000-0005-0000-0000-0000F6000000}"/>
    <cellStyle name="20% - Ênfase2 77" xfId="969" xr:uid="{00000000-0005-0000-0000-0000F7000000}"/>
    <cellStyle name="20% - Ênfase2 78" xfId="970" xr:uid="{00000000-0005-0000-0000-0000F8000000}"/>
    <cellStyle name="20% - Ênfase2 79" xfId="971" xr:uid="{00000000-0005-0000-0000-0000F9000000}"/>
    <cellStyle name="20% - Ênfase2 8" xfId="43" xr:uid="{00000000-0005-0000-0000-0000FA000000}"/>
    <cellStyle name="20% - Ênfase2 80" xfId="972" xr:uid="{00000000-0005-0000-0000-0000FB000000}"/>
    <cellStyle name="20% - Ênfase2 81" xfId="973" xr:uid="{00000000-0005-0000-0000-0000FC000000}"/>
    <cellStyle name="20% - Ênfase2 82" xfId="974" xr:uid="{00000000-0005-0000-0000-0000FD000000}"/>
    <cellStyle name="20% - Ênfase2 83" xfId="975" xr:uid="{00000000-0005-0000-0000-0000FE000000}"/>
    <cellStyle name="20% - Ênfase2 84" xfId="976" xr:uid="{00000000-0005-0000-0000-0000FF000000}"/>
    <cellStyle name="20% - Ênfase2 85" xfId="977" xr:uid="{00000000-0005-0000-0000-000000010000}"/>
    <cellStyle name="20% - Ênfase2 86" xfId="978" xr:uid="{00000000-0005-0000-0000-000001010000}"/>
    <cellStyle name="20% - Ênfase2 87" xfId="979" xr:uid="{00000000-0005-0000-0000-000002010000}"/>
    <cellStyle name="20% - Ênfase2 88" xfId="980" xr:uid="{00000000-0005-0000-0000-000003010000}"/>
    <cellStyle name="20% - Ênfase2 89" xfId="981" xr:uid="{00000000-0005-0000-0000-000004010000}"/>
    <cellStyle name="20% - Ênfase2 9" xfId="44" xr:uid="{00000000-0005-0000-0000-000005010000}"/>
    <cellStyle name="20% - Ênfase2 90" xfId="982" xr:uid="{00000000-0005-0000-0000-000006010000}"/>
    <cellStyle name="20% - Ênfase2 91" xfId="983" xr:uid="{00000000-0005-0000-0000-000007010000}"/>
    <cellStyle name="20% - Ênfase2 92" xfId="984" xr:uid="{00000000-0005-0000-0000-000008010000}"/>
    <cellStyle name="20% - Ênfase2 93" xfId="985" xr:uid="{00000000-0005-0000-0000-000009010000}"/>
    <cellStyle name="20% - Ênfase2 94" xfId="986" xr:uid="{00000000-0005-0000-0000-00000A010000}"/>
    <cellStyle name="20% - Ênfase2 95" xfId="987" xr:uid="{00000000-0005-0000-0000-00000B010000}"/>
    <cellStyle name="20% - Ênfase2 96" xfId="988" xr:uid="{00000000-0005-0000-0000-00000C010000}"/>
    <cellStyle name="20% - Ênfase2 97" xfId="989" xr:uid="{00000000-0005-0000-0000-00000D010000}"/>
    <cellStyle name="20% - Ênfase2 98" xfId="990" xr:uid="{00000000-0005-0000-0000-00000E010000}"/>
    <cellStyle name="20% - Ênfase2 99" xfId="991" xr:uid="{00000000-0005-0000-0000-00000F010000}"/>
    <cellStyle name="20% - Ênfase3 10" xfId="45" xr:uid="{00000000-0005-0000-0000-000010010000}"/>
    <cellStyle name="20% - Ênfase3 100" xfId="992" xr:uid="{00000000-0005-0000-0000-000011010000}"/>
    <cellStyle name="20% - Ênfase3 101" xfId="993" xr:uid="{00000000-0005-0000-0000-000012010000}"/>
    <cellStyle name="20% - Ênfase3 102" xfId="994" xr:uid="{00000000-0005-0000-0000-000013010000}"/>
    <cellStyle name="20% - Ênfase3 103" xfId="995" xr:uid="{00000000-0005-0000-0000-000014010000}"/>
    <cellStyle name="20% - Ênfase3 104" xfId="996" xr:uid="{00000000-0005-0000-0000-000015010000}"/>
    <cellStyle name="20% - Ênfase3 105" xfId="997" xr:uid="{00000000-0005-0000-0000-000016010000}"/>
    <cellStyle name="20% - Ênfase3 106" xfId="998" xr:uid="{00000000-0005-0000-0000-000017010000}"/>
    <cellStyle name="20% - Ênfase3 107" xfId="999" xr:uid="{00000000-0005-0000-0000-000018010000}"/>
    <cellStyle name="20% - Ênfase3 108" xfId="1000" xr:uid="{00000000-0005-0000-0000-000019010000}"/>
    <cellStyle name="20% - Ênfase3 109" xfId="1001" xr:uid="{00000000-0005-0000-0000-00001A010000}"/>
    <cellStyle name="20% - Ênfase3 11" xfId="46" xr:uid="{00000000-0005-0000-0000-00001B010000}"/>
    <cellStyle name="20% - Ênfase3 110" xfId="1002" xr:uid="{00000000-0005-0000-0000-00001C010000}"/>
    <cellStyle name="20% - Ênfase3 111" xfId="1003" xr:uid="{00000000-0005-0000-0000-00001D010000}"/>
    <cellStyle name="20% - Ênfase3 112" xfId="1004" xr:uid="{00000000-0005-0000-0000-00001E010000}"/>
    <cellStyle name="20% - Ênfase3 113" xfId="1005" xr:uid="{00000000-0005-0000-0000-00001F010000}"/>
    <cellStyle name="20% - Ênfase3 114" xfId="1006" xr:uid="{00000000-0005-0000-0000-000020010000}"/>
    <cellStyle name="20% - Ênfase3 115" xfId="1007" xr:uid="{00000000-0005-0000-0000-000021010000}"/>
    <cellStyle name="20% - Ênfase3 116" xfId="1008" xr:uid="{00000000-0005-0000-0000-000022010000}"/>
    <cellStyle name="20% - Ênfase3 117" xfId="1009" xr:uid="{00000000-0005-0000-0000-000023010000}"/>
    <cellStyle name="20% - Ênfase3 118" xfId="1010" xr:uid="{00000000-0005-0000-0000-000024010000}"/>
    <cellStyle name="20% - Ênfase3 119" xfId="1011" xr:uid="{00000000-0005-0000-0000-000025010000}"/>
    <cellStyle name="20% - Ênfase3 12" xfId="47" xr:uid="{00000000-0005-0000-0000-000026010000}"/>
    <cellStyle name="20% - Ênfase3 120" xfId="1012" xr:uid="{00000000-0005-0000-0000-000027010000}"/>
    <cellStyle name="20% - Ênfase3 121" xfId="1013" xr:uid="{00000000-0005-0000-0000-000028010000}"/>
    <cellStyle name="20% - Ênfase3 122" xfId="1014" xr:uid="{00000000-0005-0000-0000-000029010000}"/>
    <cellStyle name="20% - Ênfase3 123" xfId="1015" xr:uid="{00000000-0005-0000-0000-00002A010000}"/>
    <cellStyle name="20% - Ênfase3 124" xfId="1016" xr:uid="{00000000-0005-0000-0000-00002B010000}"/>
    <cellStyle name="20% - Ênfase3 125" xfId="1017" xr:uid="{00000000-0005-0000-0000-00002C010000}"/>
    <cellStyle name="20% - Ênfase3 126" xfId="1018" xr:uid="{00000000-0005-0000-0000-00002D010000}"/>
    <cellStyle name="20% - Ênfase3 127" xfId="1019" xr:uid="{00000000-0005-0000-0000-00002E010000}"/>
    <cellStyle name="20% - Ênfase3 128" xfId="1020" xr:uid="{00000000-0005-0000-0000-00002F010000}"/>
    <cellStyle name="20% - Ênfase3 129" xfId="1021" xr:uid="{00000000-0005-0000-0000-000030010000}"/>
    <cellStyle name="20% - Ênfase3 13" xfId="48" xr:uid="{00000000-0005-0000-0000-000031010000}"/>
    <cellStyle name="20% - Ênfase3 130" xfId="1022" xr:uid="{00000000-0005-0000-0000-000032010000}"/>
    <cellStyle name="20% - Ênfase3 131" xfId="1023" xr:uid="{00000000-0005-0000-0000-000033010000}"/>
    <cellStyle name="20% - Ênfase3 132" xfId="1024" xr:uid="{00000000-0005-0000-0000-000034010000}"/>
    <cellStyle name="20% - Ênfase3 133" xfId="1025" xr:uid="{00000000-0005-0000-0000-000035010000}"/>
    <cellStyle name="20% - Ênfase3 134" xfId="1026" xr:uid="{00000000-0005-0000-0000-000036010000}"/>
    <cellStyle name="20% - Ênfase3 14" xfId="49" xr:uid="{00000000-0005-0000-0000-000037010000}"/>
    <cellStyle name="20% - Ênfase3 15" xfId="50" xr:uid="{00000000-0005-0000-0000-000038010000}"/>
    <cellStyle name="20% - Ênfase3 16" xfId="1027" xr:uid="{00000000-0005-0000-0000-000039010000}"/>
    <cellStyle name="20% - Ênfase3 17" xfId="1028" xr:uid="{00000000-0005-0000-0000-00003A010000}"/>
    <cellStyle name="20% - Ênfase3 18" xfId="1029" xr:uid="{00000000-0005-0000-0000-00003B010000}"/>
    <cellStyle name="20% - Ênfase3 19" xfId="1030" xr:uid="{00000000-0005-0000-0000-00003C010000}"/>
    <cellStyle name="20% - Ênfase3 2" xfId="51" xr:uid="{00000000-0005-0000-0000-00003D010000}"/>
    <cellStyle name="20% - Ênfase3 20" xfId="1031" xr:uid="{00000000-0005-0000-0000-00003E010000}"/>
    <cellStyle name="20% - Ênfase3 21" xfId="1032" xr:uid="{00000000-0005-0000-0000-00003F010000}"/>
    <cellStyle name="20% - Ênfase3 22" xfId="1033" xr:uid="{00000000-0005-0000-0000-000040010000}"/>
    <cellStyle name="20% - Ênfase3 23" xfId="1034" xr:uid="{00000000-0005-0000-0000-000041010000}"/>
    <cellStyle name="20% - Ênfase3 24" xfId="1035" xr:uid="{00000000-0005-0000-0000-000042010000}"/>
    <cellStyle name="20% - Ênfase3 25" xfId="1036" xr:uid="{00000000-0005-0000-0000-000043010000}"/>
    <cellStyle name="20% - Ênfase3 26" xfId="1037" xr:uid="{00000000-0005-0000-0000-000044010000}"/>
    <cellStyle name="20% - Ênfase3 27" xfId="1038" xr:uid="{00000000-0005-0000-0000-000045010000}"/>
    <cellStyle name="20% - Ênfase3 28" xfId="1039" xr:uid="{00000000-0005-0000-0000-000046010000}"/>
    <cellStyle name="20% - Ênfase3 29" xfId="1040" xr:uid="{00000000-0005-0000-0000-000047010000}"/>
    <cellStyle name="20% - Ênfase3 3" xfId="52" xr:uid="{00000000-0005-0000-0000-000048010000}"/>
    <cellStyle name="20% - Ênfase3 30" xfId="1041" xr:uid="{00000000-0005-0000-0000-000049010000}"/>
    <cellStyle name="20% - Ênfase3 31" xfId="1042" xr:uid="{00000000-0005-0000-0000-00004A010000}"/>
    <cellStyle name="20% - Ênfase3 32" xfId="1043" xr:uid="{00000000-0005-0000-0000-00004B010000}"/>
    <cellStyle name="20% - Ênfase3 33" xfId="1044" xr:uid="{00000000-0005-0000-0000-00004C010000}"/>
    <cellStyle name="20% - Ênfase3 34" xfId="1045" xr:uid="{00000000-0005-0000-0000-00004D010000}"/>
    <cellStyle name="20% - Ênfase3 35" xfId="1046" xr:uid="{00000000-0005-0000-0000-00004E010000}"/>
    <cellStyle name="20% - Ênfase3 36" xfId="1047" xr:uid="{00000000-0005-0000-0000-00004F010000}"/>
    <cellStyle name="20% - Ênfase3 37" xfId="1048" xr:uid="{00000000-0005-0000-0000-000050010000}"/>
    <cellStyle name="20% - Ênfase3 38" xfId="1049" xr:uid="{00000000-0005-0000-0000-000051010000}"/>
    <cellStyle name="20% - Ênfase3 39" xfId="1050" xr:uid="{00000000-0005-0000-0000-000052010000}"/>
    <cellStyle name="20% - Ênfase3 4" xfId="53" xr:uid="{00000000-0005-0000-0000-000053010000}"/>
    <cellStyle name="20% - Ênfase3 40" xfId="1051" xr:uid="{00000000-0005-0000-0000-000054010000}"/>
    <cellStyle name="20% - Ênfase3 41" xfId="1052" xr:uid="{00000000-0005-0000-0000-000055010000}"/>
    <cellStyle name="20% - Ênfase3 42" xfId="1053" xr:uid="{00000000-0005-0000-0000-000056010000}"/>
    <cellStyle name="20% - Ênfase3 43" xfId="1054" xr:uid="{00000000-0005-0000-0000-000057010000}"/>
    <cellStyle name="20% - Ênfase3 44" xfId="1055" xr:uid="{00000000-0005-0000-0000-000058010000}"/>
    <cellStyle name="20% - Ênfase3 45" xfId="1056" xr:uid="{00000000-0005-0000-0000-000059010000}"/>
    <cellStyle name="20% - Ênfase3 46" xfId="1057" xr:uid="{00000000-0005-0000-0000-00005A010000}"/>
    <cellStyle name="20% - Ênfase3 47" xfId="1058" xr:uid="{00000000-0005-0000-0000-00005B010000}"/>
    <cellStyle name="20% - Ênfase3 48" xfId="1059" xr:uid="{00000000-0005-0000-0000-00005C010000}"/>
    <cellStyle name="20% - Ênfase3 49" xfId="1060" xr:uid="{00000000-0005-0000-0000-00005D010000}"/>
    <cellStyle name="20% - Ênfase3 5" xfId="54" xr:uid="{00000000-0005-0000-0000-00005E010000}"/>
    <cellStyle name="20% - Ênfase3 50" xfId="1061" xr:uid="{00000000-0005-0000-0000-00005F010000}"/>
    <cellStyle name="20% - Ênfase3 51" xfId="1062" xr:uid="{00000000-0005-0000-0000-000060010000}"/>
    <cellStyle name="20% - Ênfase3 52" xfId="1063" xr:uid="{00000000-0005-0000-0000-000061010000}"/>
    <cellStyle name="20% - Ênfase3 53" xfId="1064" xr:uid="{00000000-0005-0000-0000-000062010000}"/>
    <cellStyle name="20% - Ênfase3 54" xfId="1065" xr:uid="{00000000-0005-0000-0000-000063010000}"/>
    <cellStyle name="20% - Ênfase3 55" xfId="1066" xr:uid="{00000000-0005-0000-0000-000064010000}"/>
    <cellStyle name="20% - Ênfase3 56" xfId="1067" xr:uid="{00000000-0005-0000-0000-000065010000}"/>
    <cellStyle name="20% - Ênfase3 57" xfId="1068" xr:uid="{00000000-0005-0000-0000-000066010000}"/>
    <cellStyle name="20% - Ênfase3 58" xfId="1069" xr:uid="{00000000-0005-0000-0000-000067010000}"/>
    <cellStyle name="20% - Ênfase3 59" xfId="1070" xr:uid="{00000000-0005-0000-0000-000068010000}"/>
    <cellStyle name="20% - Ênfase3 6" xfId="55" xr:uid="{00000000-0005-0000-0000-000069010000}"/>
    <cellStyle name="20% - Ênfase3 60" xfId="1071" xr:uid="{00000000-0005-0000-0000-00006A010000}"/>
    <cellStyle name="20% - Ênfase3 61" xfId="1072" xr:uid="{00000000-0005-0000-0000-00006B010000}"/>
    <cellStyle name="20% - Ênfase3 62" xfId="1073" xr:uid="{00000000-0005-0000-0000-00006C010000}"/>
    <cellStyle name="20% - Ênfase3 63" xfId="1074" xr:uid="{00000000-0005-0000-0000-00006D010000}"/>
    <cellStyle name="20% - Ênfase3 64" xfId="1075" xr:uid="{00000000-0005-0000-0000-00006E010000}"/>
    <cellStyle name="20% - Ênfase3 65" xfId="1076" xr:uid="{00000000-0005-0000-0000-00006F010000}"/>
    <cellStyle name="20% - Ênfase3 66" xfId="1077" xr:uid="{00000000-0005-0000-0000-000070010000}"/>
    <cellStyle name="20% - Ênfase3 67" xfId="1078" xr:uid="{00000000-0005-0000-0000-000071010000}"/>
    <cellStyle name="20% - Ênfase3 68" xfId="1079" xr:uid="{00000000-0005-0000-0000-000072010000}"/>
    <cellStyle name="20% - Ênfase3 69" xfId="1080" xr:uid="{00000000-0005-0000-0000-000073010000}"/>
    <cellStyle name="20% - Ênfase3 7" xfId="56" xr:uid="{00000000-0005-0000-0000-000074010000}"/>
    <cellStyle name="20% - Ênfase3 70" xfId="1081" xr:uid="{00000000-0005-0000-0000-000075010000}"/>
    <cellStyle name="20% - Ênfase3 71" xfId="1082" xr:uid="{00000000-0005-0000-0000-000076010000}"/>
    <cellStyle name="20% - Ênfase3 72" xfId="1083" xr:uid="{00000000-0005-0000-0000-000077010000}"/>
    <cellStyle name="20% - Ênfase3 73" xfId="1084" xr:uid="{00000000-0005-0000-0000-000078010000}"/>
    <cellStyle name="20% - Ênfase3 74" xfId="1085" xr:uid="{00000000-0005-0000-0000-000079010000}"/>
    <cellStyle name="20% - Ênfase3 75" xfId="1086" xr:uid="{00000000-0005-0000-0000-00007A010000}"/>
    <cellStyle name="20% - Ênfase3 76" xfId="1087" xr:uid="{00000000-0005-0000-0000-00007B010000}"/>
    <cellStyle name="20% - Ênfase3 77" xfId="1088" xr:uid="{00000000-0005-0000-0000-00007C010000}"/>
    <cellStyle name="20% - Ênfase3 78" xfId="1089" xr:uid="{00000000-0005-0000-0000-00007D010000}"/>
    <cellStyle name="20% - Ênfase3 79" xfId="1090" xr:uid="{00000000-0005-0000-0000-00007E010000}"/>
    <cellStyle name="20% - Ênfase3 8" xfId="57" xr:uid="{00000000-0005-0000-0000-00007F010000}"/>
    <cellStyle name="20% - Ênfase3 80" xfId="1091" xr:uid="{00000000-0005-0000-0000-000080010000}"/>
    <cellStyle name="20% - Ênfase3 81" xfId="1092" xr:uid="{00000000-0005-0000-0000-000081010000}"/>
    <cellStyle name="20% - Ênfase3 82" xfId="1093" xr:uid="{00000000-0005-0000-0000-000082010000}"/>
    <cellStyle name="20% - Ênfase3 83" xfId="1094" xr:uid="{00000000-0005-0000-0000-000083010000}"/>
    <cellStyle name="20% - Ênfase3 84" xfId="1095" xr:uid="{00000000-0005-0000-0000-000084010000}"/>
    <cellStyle name="20% - Ênfase3 85" xfId="1096" xr:uid="{00000000-0005-0000-0000-000085010000}"/>
    <cellStyle name="20% - Ênfase3 86" xfId="1097" xr:uid="{00000000-0005-0000-0000-000086010000}"/>
    <cellStyle name="20% - Ênfase3 87" xfId="1098" xr:uid="{00000000-0005-0000-0000-000087010000}"/>
    <cellStyle name="20% - Ênfase3 88" xfId="1099" xr:uid="{00000000-0005-0000-0000-000088010000}"/>
    <cellStyle name="20% - Ênfase3 89" xfId="1100" xr:uid="{00000000-0005-0000-0000-000089010000}"/>
    <cellStyle name="20% - Ênfase3 9" xfId="58" xr:uid="{00000000-0005-0000-0000-00008A010000}"/>
    <cellStyle name="20% - Ênfase3 90" xfId="1101" xr:uid="{00000000-0005-0000-0000-00008B010000}"/>
    <cellStyle name="20% - Ênfase3 91" xfId="1102" xr:uid="{00000000-0005-0000-0000-00008C010000}"/>
    <cellStyle name="20% - Ênfase3 92" xfId="1103" xr:uid="{00000000-0005-0000-0000-00008D010000}"/>
    <cellStyle name="20% - Ênfase3 93" xfId="1104" xr:uid="{00000000-0005-0000-0000-00008E010000}"/>
    <cellStyle name="20% - Ênfase3 94" xfId="1105" xr:uid="{00000000-0005-0000-0000-00008F010000}"/>
    <cellStyle name="20% - Ênfase3 95" xfId="1106" xr:uid="{00000000-0005-0000-0000-000090010000}"/>
    <cellStyle name="20% - Ênfase3 96" xfId="1107" xr:uid="{00000000-0005-0000-0000-000091010000}"/>
    <cellStyle name="20% - Ênfase3 97" xfId="1108" xr:uid="{00000000-0005-0000-0000-000092010000}"/>
    <cellStyle name="20% - Ênfase3 98" xfId="1109" xr:uid="{00000000-0005-0000-0000-000093010000}"/>
    <cellStyle name="20% - Ênfase3 99" xfId="1110" xr:uid="{00000000-0005-0000-0000-000094010000}"/>
    <cellStyle name="20% - Ênfase4 10" xfId="59" xr:uid="{00000000-0005-0000-0000-000095010000}"/>
    <cellStyle name="20% - Ênfase4 100" xfId="1111" xr:uid="{00000000-0005-0000-0000-000096010000}"/>
    <cellStyle name="20% - Ênfase4 101" xfId="1112" xr:uid="{00000000-0005-0000-0000-000097010000}"/>
    <cellStyle name="20% - Ênfase4 102" xfId="1113" xr:uid="{00000000-0005-0000-0000-000098010000}"/>
    <cellStyle name="20% - Ênfase4 103" xfId="1114" xr:uid="{00000000-0005-0000-0000-000099010000}"/>
    <cellStyle name="20% - Ênfase4 104" xfId="1115" xr:uid="{00000000-0005-0000-0000-00009A010000}"/>
    <cellStyle name="20% - Ênfase4 105" xfId="1116" xr:uid="{00000000-0005-0000-0000-00009B010000}"/>
    <cellStyle name="20% - Ênfase4 106" xfId="1117" xr:uid="{00000000-0005-0000-0000-00009C010000}"/>
    <cellStyle name="20% - Ênfase4 107" xfId="1118" xr:uid="{00000000-0005-0000-0000-00009D010000}"/>
    <cellStyle name="20% - Ênfase4 108" xfId="1119" xr:uid="{00000000-0005-0000-0000-00009E010000}"/>
    <cellStyle name="20% - Ênfase4 109" xfId="1120" xr:uid="{00000000-0005-0000-0000-00009F010000}"/>
    <cellStyle name="20% - Ênfase4 11" xfId="60" xr:uid="{00000000-0005-0000-0000-0000A0010000}"/>
    <cellStyle name="20% - Ênfase4 110" xfId="1121" xr:uid="{00000000-0005-0000-0000-0000A1010000}"/>
    <cellStyle name="20% - Ênfase4 111" xfId="1122" xr:uid="{00000000-0005-0000-0000-0000A2010000}"/>
    <cellStyle name="20% - Ênfase4 112" xfId="1123" xr:uid="{00000000-0005-0000-0000-0000A3010000}"/>
    <cellStyle name="20% - Ênfase4 113" xfId="1124" xr:uid="{00000000-0005-0000-0000-0000A4010000}"/>
    <cellStyle name="20% - Ênfase4 114" xfId="1125" xr:uid="{00000000-0005-0000-0000-0000A5010000}"/>
    <cellStyle name="20% - Ênfase4 115" xfId="1126" xr:uid="{00000000-0005-0000-0000-0000A6010000}"/>
    <cellStyle name="20% - Ênfase4 116" xfId="1127" xr:uid="{00000000-0005-0000-0000-0000A7010000}"/>
    <cellStyle name="20% - Ênfase4 117" xfId="1128" xr:uid="{00000000-0005-0000-0000-0000A8010000}"/>
    <cellStyle name="20% - Ênfase4 118" xfId="1129" xr:uid="{00000000-0005-0000-0000-0000A9010000}"/>
    <cellStyle name="20% - Ênfase4 119" xfId="1130" xr:uid="{00000000-0005-0000-0000-0000AA010000}"/>
    <cellStyle name="20% - Ênfase4 12" xfId="61" xr:uid="{00000000-0005-0000-0000-0000AB010000}"/>
    <cellStyle name="20% - Ênfase4 120" xfId="1131" xr:uid="{00000000-0005-0000-0000-0000AC010000}"/>
    <cellStyle name="20% - Ênfase4 121" xfId="1132" xr:uid="{00000000-0005-0000-0000-0000AD010000}"/>
    <cellStyle name="20% - Ênfase4 122" xfId="1133" xr:uid="{00000000-0005-0000-0000-0000AE010000}"/>
    <cellStyle name="20% - Ênfase4 123" xfId="1134" xr:uid="{00000000-0005-0000-0000-0000AF010000}"/>
    <cellStyle name="20% - Ênfase4 124" xfId="1135" xr:uid="{00000000-0005-0000-0000-0000B0010000}"/>
    <cellStyle name="20% - Ênfase4 125" xfId="1136" xr:uid="{00000000-0005-0000-0000-0000B1010000}"/>
    <cellStyle name="20% - Ênfase4 126" xfId="1137" xr:uid="{00000000-0005-0000-0000-0000B2010000}"/>
    <cellStyle name="20% - Ênfase4 127" xfId="1138" xr:uid="{00000000-0005-0000-0000-0000B3010000}"/>
    <cellStyle name="20% - Ênfase4 128" xfId="1139" xr:uid="{00000000-0005-0000-0000-0000B4010000}"/>
    <cellStyle name="20% - Ênfase4 129" xfId="1140" xr:uid="{00000000-0005-0000-0000-0000B5010000}"/>
    <cellStyle name="20% - Ênfase4 13" xfId="62" xr:uid="{00000000-0005-0000-0000-0000B6010000}"/>
    <cellStyle name="20% - Ênfase4 130" xfId="1141" xr:uid="{00000000-0005-0000-0000-0000B7010000}"/>
    <cellStyle name="20% - Ênfase4 131" xfId="1142" xr:uid="{00000000-0005-0000-0000-0000B8010000}"/>
    <cellStyle name="20% - Ênfase4 132" xfId="1143" xr:uid="{00000000-0005-0000-0000-0000B9010000}"/>
    <cellStyle name="20% - Ênfase4 133" xfId="1144" xr:uid="{00000000-0005-0000-0000-0000BA010000}"/>
    <cellStyle name="20% - Ênfase4 134" xfId="1145" xr:uid="{00000000-0005-0000-0000-0000BB010000}"/>
    <cellStyle name="20% - Ênfase4 14" xfId="63" xr:uid="{00000000-0005-0000-0000-0000BC010000}"/>
    <cellStyle name="20% - Ênfase4 15" xfId="64" xr:uid="{00000000-0005-0000-0000-0000BD010000}"/>
    <cellStyle name="20% - Ênfase4 16" xfId="1146" xr:uid="{00000000-0005-0000-0000-0000BE010000}"/>
    <cellStyle name="20% - Ênfase4 17" xfId="1147" xr:uid="{00000000-0005-0000-0000-0000BF010000}"/>
    <cellStyle name="20% - Ênfase4 18" xfId="1148" xr:uid="{00000000-0005-0000-0000-0000C0010000}"/>
    <cellStyle name="20% - Ênfase4 19" xfId="1149" xr:uid="{00000000-0005-0000-0000-0000C1010000}"/>
    <cellStyle name="20% - Ênfase4 2" xfId="65" xr:uid="{00000000-0005-0000-0000-0000C2010000}"/>
    <cellStyle name="20% - Ênfase4 20" xfId="1150" xr:uid="{00000000-0005-0000-0000-0000C3010000}"/>
    <cellStyle name="20% - Ênfase4 21" xfId="1151" xr:uid="{00000000-0005-0000-0000-0000C4010000}"/>
    <cellStyle name="20% - Ênfase4 22" xfId="1152" xr:uid="{00000000-0005-0000-0000-0000C5010000}"/>
    <cellStyle name="20% - Ênfase4 23" xfId="1153" xr:uid="{00000000-0005-0000-0000-0000C6010000}"/>
    <cellStyle name="20% - Ênfase4 24" xfId="1154" xr:uid="{00000000-0005-0000-0000-0000C7010000}"/>
    <cellStyle name="20% - Ênfase4 25" xfId="1155" xr:uid="{00000000-0005-0000-0000-0000C8010000}"/>
    <cellStyle name="20% - Ênfase4 26" xfId="1156" xr:uid="{00000000-0005-0000-0000-0000C9010000}"/>
    <cellStyle name="20% - Ênfase4 27" xfId="1157" xr:uid="{00000000-0005-0000-0000-0000CA010000}"/>
    <cellStyle name="20% - Ênfase4 28" xfId="1158" xr:uid="{00000000-0005-0000-0000-0000CB010000}"/>
    <cellStyle name="20% - Ênfase4 29" xfId="1159" xr:uid="{00000000-0005-0000-0000-0000CC010000}"/>
    <cellStyle name="20% - Ênfase4 3" xfId="66" xr:uid="{00000000-0005-0000-0000-0000CD010000}"/>
    <cellStyle name="20% - Ênfase4 30" xfId="1160" xr:uid="{00000000-0005-0000-0000-0000CE010000}"/>
    <cellStyle name="20% - Ênfase4 31" xfId="1161" xr:uid="{00000000-0005-0000-0000-0000CF010000}"/>
    <cellStyle name="20% - Ênfase4 32" xfId="1162" xr:uid="{00000000-0005-0000-0000-0000D0010000}"/>
    <cellStyle name="20% - Ênfase4 33" xfId="1163" xr:uid="{00000000-0005-0000-0000-0000D1010000}"/>
    <cellStyle name="20% - Ênfase4 34" xfId="1164" xr:uid="{00000000-0005-0000-0000-0000D2010000}"/>
    <cellStyle name="20% - Ênfase4 35" xfId="1165" xr:uid="{00000000-0005-0000-0000-0000D3010000}"/>
    <cellStyle name="20% - Ênfase4 36" xfId="1166" xr:uid="{00000000-0005-0000-0000-0000D4010000}"/>
    <cellStyle name="20% - Ênfase4 37" xfId="1167" xr:uid="{00000000-0005-0000-0000-0000D5010000}"/>
    <cellStyle name="20% - Ênfase4 38" xfId="1168" xr:uid="{00000000-0005-0000-0000-0000D6010000}"/>
    <cellStyle name="20% - Ênfase4 39" xfId="1169" xr:uid="{00000000-0005-0000-0000-0000D7010000}"/>
    <cellStyle name="20% - Ênfase4 4" xfId="67" xr:uid="{00000000-0005-0000-0000-0000D8010000}"/>
    <cellStyle name="20% - Ênfase4 40" xfId="1170" xr:uid="{00000000-0005-0000-0000-0000D9010000}"/>
    <cellStyle name="20% - Ênfase4 41" xfId="1171" xr:uid="{00000000-0005-0000-0000-0000DA010000}"/>
    <cellStyle name="20% - Ênfase4 42" xfId="1172" xr:uid="{00000000-0005-0000-0000-0000DB010000}"/>
    <cellStyle name="20% - Ênfase4 43" xfId="1173" xr:uid="{00000000-0005-0000-0000-0000DC010000}"/>
    <cellStyle name="20% - Ênfase4 44" xfId="1174" xr:uid="{00000000-0005-0000-0000-0000DD010000}"/>
    <cellStyle name="20% - Ênfase4 45" xfId="1175" xr:uid="{00000000-0005-0000-0000-0000DE010000}"/>
    <cellStyle name="20% - Ênfase4 46" xfId="1176" xr:uid="{00000000-0005-0000-0000-0000DF010000}"/>
    <cellStyle name="20% - Ênfase4 47" xfId="1177" xr:uid="{00000000-0005-0000-0000-0000E0010000}"/>
    <cellStyle name="20% - Ênfase4 48" xfId="1178" xr:uid="{00000000-0005-0000-0000-0000E1010000}"/>
    <cellStyle name="20% - Ênfase4 49" xfId="1179" xr:uid="{00000000-0005-0000-0000-0000E2010000}"/>
    <cellStyle name="20% - Ênfase4 5" xfId="68" xr:uid="{00000000-0005-0000-0000-0000E3010000}"/>
    <cellStyle name="20% - Ênfase4 50" xfId="1180" xr:uid="{00000000-0005-0000-0000-0000E4010000}"/>
    <cellStyle name="20% - Ênfase4 51" xfId="1181" xr:uid="{00000000-0005-0000-0000-0000E5010000}"/>
    <cellStyle name="20% - Ênfase4 52" xfId="1182" xr:uid="{00000000-0005-0000-0000-0000E6010000}"/>
    <cellStyle name="20% - Ênfase4 53" xfId="1183" xr:uid="{00000000-0005-0000-0000-0000E7010000}"/>
    <cellStyle name="20% - Ênfase4 54" xfId="1184" xr:uid="{00000000-0005-0000-0000-0000E8010000}"/>
    <cellStyle name="20% - Ênfase4 55" xfId="1185" xr:uid="{00000000-0005-0000-0000-0000E9010000}"/>
    <cellStyle name="20% - Ênfase4 56" xfId="1186" xr:uid="{00000000-0005-0000-0000-0000EA010000}"/>
    <cellStyle name="20% - Ênfase4 57" xfId="1187" xr:uid="{00000000-0005-0000-0000-0000EB010000}"/>
    <cellStyle name="20% - Ênfase4 58" xfId="1188" xr:uid="{00000000-0005-0000-0000-0000EC010000}"/>
    <cellStyle name="20% - Ênfase4 59" xfId="1189" xr:uid="{00000000-0005-0000-0000-0000ED010000}"/>
    <cellStyle name="20% - Ênfase4 6" xfId="69" xr:uid="{00000000-0005-0000-0000-0000EE010000}"/>
    <cellStyle name="20% - Ênfase4 60" xfId="1190" xr:uid="{00000000-0005-0000-0000-0000EF010000}"/>
    <cellStyle name="20% - Ênfase4 61" xfId="1191" xr:uid="{00000000-0005-0000-0000-0000F0010000}"/>
    <cellStyle name="20% - Ênfase4 62" xfId="1192" xr:uid="{00000000-0005-0000-0000-0000F1010000}"/>
    <cellStyle name="20% - Ênfase4 63" xfId="1193" xr:uid="{00000000-0005-0000-0000-0000F2010000}"/>
    <cellStyle name="20% - Ênfase4 64" xfId="1194" xr:uid="{00000000-0005-0000-0000-0000F3010000}"/>
    <cellStyle name="20% - Ênfase4 65" xfId="1195" xr:uid="{00000000-0005-0000-0000-0000F4010000}"/>
    <cellStyle name="20% - Ênfase4 66" xfId="1196" xr:uid="{00000000-0005-0000-0000-0000F5010000}"/>
    <cellStyle name="20% - Ênfase4 67" xfId="1197" xr:uid="{00000000-0005-0000-0000-0000F6010000}"/>
    <cellStyle name="20% - Ênfase4 68" xfId="1198" xr:uid="{00000000-0005-0000-0000-0000F7010000}"/>
    <cellStyle name="20% - Ênfase4 69" xfId="1199" xr:uid="{00000000-0005-0000-0000-0000F8010000}"/>
    <cellStyle name="20% - Ênfase4 7" xfId="70" xr:uid="{00000000-0005-0000-0000-0000F9010000}"/>
    <cellStyle name="20% - Ênfase4 70" xfId="1200" xr:uid="{00000000-0005-0000-0000-0000FA010000}"/>
    <cellStyle name="20% - Ênfase4 71" xfId="1201" xr:uid="{00000000-0005-0000-0000-0000FB010000}"/>
    <cellStyle name="20% - Ênfase4 72" xfId="1202" xr:uid="{00000000-0005-0000-0000-0000FC010000}"/>
    <cellStyle name="20% - Ênfase4 73" xfId="1203" xr:uid="{00000000-0005-0000-0000-0000FD010000}"/>
    <cellStyle name="20% - Ênfase4 74" xfId="1204" xr:uid="{00000000-0005-0000-0000-0000FE010000}"/>
    <cellStyle name="20% - Ênfase4 75" xfId="1205" xr:uid="{00000000-0005-0000-0000-0000FF010000}"/>
    <cellStyle name="20% - Ênfase4 76" xfId="1206" xr:uid="{00000000-0005-0000-0000-000000020000}"/>
    <cellStyle name="20% - Ênfase4 77" xfId="1207" xr:uid="{00000000-0005-0000-0000-000001020000}"/>
    <cellStyle name="20% - Ênfase4 78" xfId="1208" xr:uid="{00000000-0005-0000-0000-000002020000}"/>
    <cellStyle name="20% - Ênfase4 79" xfId="1209" xr:uid="{00000000-0005-0000-0000-000003020000}"/>
    <cellStyle name="20% - Ênfase4 8" xfId="71" xr:uid="{00000000-0005-0000-0000-000004020000}"/>
    <cellStyle name="20% - Ênfase4 80" xfId="1210" xr:uid="{00000000-0005-0000-0000-000005020000}"/>
    <cellStyle name="20% - Ênfase4 81" xfId="1211" xr:uid="{00000000-0005-0000-0000-000006020000}"/>
    <cellStyle name="20% - Ênfase4 82" xfId="1212" xr:uid="{00000000-0005-0000-0000-000007020000}"/>
    <cellStyle name="20% - Ênfase4 83" xfId="1213" xr:uid="{00000000-0005-0000-0000-000008020000}"/>
    <cellStyle name="20% - Ênfase4 84" xfId="1214" xr:uid="{00000000-0005-0000-0000-000009020000}"/>
    <cellStyle name="20% - Ênfase4 85" xfId="1215" xr:uid="{00000000-0005-0000-0000-00000A020000}"/>
    <cellStyle name="20% - Ênfase4 86" xfId="1216" xr:uid="{00000000-0005-0000-0000-00000B020000}"/>
    <cellStyle name="20% - Ênfase4 87" xfId="1217" xr:uid="{00000000-0005-0000-0000-00000C020000}"/>
    <cellStyle name="20% - Ênfase4 88" xfId="1218" xr:uid="{00000000-0005-0000-0000-00000D020000}"/>
    <cellStyle name="20% - Ênfase4 89" xfId="1219" xr:uid="{00000000-0005-0000-0000-00000E020000}"/>
    <cellStyle name="20% - Ênfase4 9" xfId="72" xr:uid="{00000000-0005-0000-0000-00000F020000}"/>
    <cellStyle name="20% - Ênfase4 90" xfId="1220" xr:uid="{00000000-0005-0000-0000-000010020000}"/>
    <cellStyle name="20% - Ênfase4 91" xfId="1221" xr:uid="{00000000-0005-0000-0000-000011020000}"/>
    <cellStyle name="20% - Ênfase4 92" xfId="1222" xr:uid="{00000000-0005-0000-0000-000012020000}"/>
    <cellStyle name="20% - Ênfase4 93" xfId="1223" xr:uid="{00000000-0005-0000-0000-000013020000}"/>
    <cellStyle name="20% - Ênfase4 94" xfId="1224" xr:uid="{00000000-0005-0000-0000-000014020000}"/>
    <cellStyle name="20% - Ênfase4 95" xfId="1225" xr:uid="{00000000-0005-0000-0000-000015020000}"/>
    <cellStyle name="20% - Ênfase4 96" xfId="1226" xr:uid="{00000000-0005-0000-0000-000016020000}"/>
    <cellStyle name="20% - Ênfase4 97" xfId="1227" xr:uid="{00000000-0005-0000-0000-000017020000}"/>
    <cellStyle name="20% - Ênfase4 98" xfId="1228" xr:uid="{00000000-0005-0000-0000-000018020000}"/>
    <cellStyle name="20% - Ênfase4 99" xfId="1229" xr:uid="{00000000-0005-0000-0000-000019020000}"/>
    <cellStyle name="20% - Ênfase5 10" xfId="73" xr:uid="{00000000-0005-0000-0000-00001A020000}"/>
    <cellStyle name="20% - Ênfase5 100" xfId="1230" xr:uid="{00000000-0005-0000-0000-00001B020000}"/>
    <cellStyle name="20% - Ênfase5 101" xfId="1231" xr:uid="{00000000-0005-0000-0000-00001C020000}"/>
    <cellStyle name="20% - Ênfase5 102" xfId="1232" xr:uid="{00000000-0005-0000-0000-00001D020000}"/>
    <cellStyle name="20% - Ênfase5 103" xfId="1233" xr:uid="{00000000-0005-0000-0000-00001E020000}"/>
    <cellStyle name="20% - Ênfase5 104" xfId="1234" xr:uid="{00000000-0005-0000-0000-00001F020000}"/>
    <cellStyle name="20% - Ênfase5 105" xfId="1235" xr:uid="{00000000-0005-0000-0000-000020020000}"/>
    <cellStyle name="20% - Ênfase5 106" xfId="1236" xr:uid="{00000000-0005-0000-0000-000021020000}"/>
    <cellStyle name="20% - Ênfase5 107" xfId="1237" xr:uid="{00000000-0005-0000-0000-000022020000}"/>
    <cellStyle name="20% - Ênfase5 108" xfId="1238" xr:uid="{00000000-0005-0000-0000-000023020000}"/>
    <cellStyle name="20% - Ênfase5 109" xfId="1239" xr:uid="{00000000-0005-0000-0000-000024020000}"/>
    <cellStyle name="20% - Ênfase5 11" xfId="74" xr:uid="{00000000-0005-0000-0000-000025020000}"/>
    <cellStyle name="20% - Ênfase5 110" xfId="1240" xr:uid="{00000000-0005-0000-0000-000026020000}"/>
    <cellStyle name="20% - Ênfase5 111" xfId="1241" xr:uid="{00000000-0005-0000-0000-000027020000}"/>
    <cellStyle name="20% - Ênfase5 112" xfId="1242" xr:uid="{00000000-0005-0000-0000-000028020000}"/>
    <cellStyle name="20% - Ênfase5 113" xfId="1243" xr:uid="{00000000-0005-0000-0000-000029020000}"/>
    <cellStyle name="20% - Ênfase5 114" xfId="1244" xr:uid="{00000000-0005-0000-0000-00002A020000}"/>
    <cellStyle name="20% - Ênfase5 115" xfId="1245" xr:uid="{00000000-0005-0000-0000-00002B020000}"/>
    <cellStyle name="20% - Ênfase5 116" xfId="1246" xr:uid="{00000000-0005-0000-0000-00002C020000}"/>
    <cellStyle name="20% - Ênfase5 117" xfId="1247" xr:uid="{00000000-0005-0000-0000-00002D020000}"/>
    <cellStyle name="20% - Ênfase5 118" xfId="1248" xr:uid="{00000000-0005-0000-0000-00002E020000}"/>
    <cellStyle name="20% - Ênfase5 119" xfId="1249" xr:uid="{00000000-0005-0000-0000-00002F020000}"/>
    <cellStyle name="20% - Ênfase5 12" xfId="75" xr:uid="{00000000-0005-0000-0000-000030020000}"/>
    <cellStyle name="20% - Ênfase5 120" xfId="1250" xr:uid="{00000000-0005-0000-0000-000031020000}"/>
    <cellStyle name="20% - Ênfase5 121" xfId="1251" xr:uid="{00000000-0005-0000-0000-000032020000}"/>
    <cellStyle name="20% - Ênfase5 122" xfId="1252" xr:uid="{00000000-0005-0000-0000-000033020000}"/>
    <cellStyle name="20% - Ênfase5 123" xfId="1253" xr:uid="{00000000-0005-0000-0000-000034020000}"/>
    <cellStyle name="20% - Ênfase5 124" xfId="1254" xr:uid="{00000000-0005-0000-0000-000035020000}"/>
    <cellStyle name="20% - Ênfase5 125" xfId="1255" xr:uid="{00000000-0005-0000-0000-000036020000}"/>
    <cellStyle name="20% - Ênfase5 126" xfId="1256" xr:uid="{00000000-0005-0000-0000-000037020000}"/>
    <cellStyle name="20% - Ênfase5 127" xfId="1257" xr:uid="{00000000-0005-0000-0000-000038020000}"/>
    <cellStyle name="20% - Ênfase5 128" xfId="1258" xr:uid="{00000000-0005-0000-0000-000039020000}"/>
    <cellStyle name="20% - Ênfase5 129" xfId="1259" xr:uid="{00000000-0005-0000-0000-00003A020000}"/>
    <cellStyle name="20% - Ênfase5 13" xfId="76" xr:uid="{00000000-0005-0000-0000-00003B020000}"/>
    <cellStyle name="20% - Ênfase5 130" xfId="1260" xr:uid="{00000000-0005-0000-0000-00003C020000}"/>
    <cellStyle name="20% - Ênfase5 131" xfId="1261" xr:uid="{00000000-0005-0000-0000-00003D020000}"/>
    <cellStyle name="20% - Ênfase5 132" xfId="1262" xr:uid="{00000000-0005-0000-0000-00003E020000}"/>
    <cellStyle name="20% - Ênfase5 133" xfId="1263" xr:uid="{00000000-0005-0000-0000-00003F020000}"/>
    <cellStyle name="20% - Ênfase5 134" xfId="1264" xr:uid="{00000000-0005-0000-0000-000040020000}"/>
    <cellStyle name="20% - Ênfase5 14" xfId="77" xr:uid="{00000000-0005-0000-0000-000041020000}"/>
    <cellStyle name="20% - Ênfase5 15" xfId="78" xr:uid="{00000000-0005-0000-0000-000042020000}"/>
    <cellStyle name="20% - Ênfase5 16" xfId="1265" xr:uid="{00000000-0005-0000-0000-000043020000}"/>
    <cellStyle name="20% - Ênfase5 17" xfId="1266" xr:uid="{00000000-0005-0000-0000-000044020000}"/>
    <cellStyle name="20% - Ênfase5 18" xfId="1267" xr:uid="{00000000-0005-0000-0000-000045020000}"/>
    <cellStyle name="20% - Ênfase5 19" xfId="1268" xr:uid="{00000000-0005-0000-0000-000046020000}"/>
    <cellStyle name="20% - Ênfase5 2" xfId="79" xr:uid="{00000000-0005-0000-0000-000047020000}"/>
    <cellStyle name="20% - Ênfase5 20" xfId="1269" xr:uid="{00000000-0005-0000-0000-000048020000}"/>
    <cellStyle name="20% - Ênfase5 21" xfId="1270" xr:uid="{00000000-0005-0000-0000-000049020000}"/>
    <cellStyle name="20% - Ênfase5 22" xfId="1271" xr:uid="{00000000-0005-0000-0000-00004A020000}"/>
    <cellStyle name="20% - Ênfase5 23" xfId="1272" xr:uid="{00000000-0005-0000-0000-00004B020000}"/>
    <cellStyle name="20% - Ênfase5 24" xfId="1273" xr:uid="{00000000-0005-0000-0000-00004C020000}"/>
    <cellStyle name="20% - Ênfase5 25" xfId="1274" xr:uid="{00000000-0005-0000-0000-00004D020000}"/>
    <cellStyle name="20% - Ênfase5 26" xfId="1275" xr:uid="{00000000-0005-0000-0000-00004E020000}"/>
    <cellStyle name="20% - Ênfase5 27" xfId="1276" xr:uid="{00000000-0005-0000-0000-00004F020000}"/>
    <cellStyle name="20% - Ênfase5 28" xfId="1277" xr:uid="{00000000-0005-0000-0000-000050020000}"/>
    <cellStyle name="20% - Ênfase5 29" xfId="1278" xr:uid="{00000000-0005-0000-0000-000051020000}"/>
    <cellStyle name="20% - Ênfase5 3" xfId="80" xr:uid="{00000000-0005-0000-0000-000052020000}"/>
    <cellStyle name="20% - Ênfase5 30" xfId="1279" xr:uid="{00000000-0005-0000-0000-000053020000}"/>
    <cellStyle name="20% - Ênfase5 31" xfId="1280" xr:uid="{00000000-0005-0000-0000-000054020000}"/>
    <cellStyle name="20% - Ênfase5 32" xfId="1281" xr:uid="{00000000-0005-0000-0000-000055020000}"/>
    <cellStyle name="20% - Ênfase5 33" xfId="1282" xr:uid="{00000000-0005-0000-0000-000056020000}"/>
    <cellStyle name="20% - Ênfase5 34" xfId="1283" xr:uid="{00000000-0005-0000-0000-000057020000}"/>
    <cellStyle name="20% - Ênfase5 35" xfId="1284" xr:uid="{00000000-0005-0000-0000-000058020000}"/>
    <cellStyle name="20% - Ênfase5 36" xfId="1285" xr:uid="{00000000-0005-0000-0000-000059020000}"/>
    <cellStyle name="20% - Ênfase5 37" xfId="1286" xr:uid="{00000000-0005-0000-0000-00005A020000}"/>
    <cellStyle name="20% - Ênfase5 38" xfId="1287" xr:uid="{00000000-0005-0000-0000-00005B020000}"/>
    <cellStyle name="20% - Ênfase5 39" xfId="1288" xr:uid="{00000000-0005-0000-0000-00005C020000}"/>
    <cellStyle name="20% - Ênfase5 4" xfId="81" xr:uid="{00000000-0005-0000-0000-00005D020000}"/>
    <cellStyle name="20% - Ênfase5 40" xfId="1289" xr:uid="{00000000-0005-0000-0000-00005E020000}"/>
    <cellStyle name="20% - Ênfase5 41" xfId="1290" xr:uid="{00000000-0005-0000-0000-00005F020000}"/>
    <cellStyle name="20% - Ênfase5 42" xfId="1291" xr:uid="{00000000-0005-0000-0000-000060020000}"/>
    <cellStyle name="20% - Ênfase5 43" xfId="1292" xr:uid="{00000000-0005-0000-0000-000061020000}"/>
    <cellStyle name="20% - Ênfase5 44" xfId="1293" xr:uid="{00000000-0005-0000-0000-000062020000}"/>
    <cellStyle name="20% - Ênfase5 45" xfId="1294" xr:uid="{00000000-0005-0000-0000-000063020000}"/>
    <cellStyle name="20% - Ênfase5 46" xfId="1295" xr:uid="{00000000-0005-0000-0000-000064020000}"/>
    <cellStyle name="20% - Ênfase5 47" xfId="1296" xr:uid="{00000000-0005-0000-0000-000065020000}"/>
    <cellStyle name="20% - Ênfase5 48" xfId="1297" xr:uid="{00000000-0005-0000-0000-000066020000}"/>
    <cellStyle name="20% - Ênfase5 49" xfId="1298" xr:uid="{00000000-0005-0000-0000-000067020000}"/>
    <cellStyle name="20% - Ênfase5 5" xfId="82" xr:uid="{00000000-0005-0000-0000-000068020000}"/>
    <cellStyle name="20% - Ênfase5 50" xfId="1299" xr:uid="{00000000-0005-0000-0000-000069020000}"/>
    <cellStyle name="20% - Ênfase5 51" xfId="1300" xr:uid="{00000000-0005-0000-0000-00006A020000}"/>
    <cellStyle name="20% - Ênfase5 52" xfId="1301" xr:uid="{00000000-0005-0000-0000-00006B020000}"/>
    <cellStyle name="20% - Ênfase5 53" xfId="1302" xr:uid="{00000000-0005-0000-0000-00006C020000}"/>
    <cellStyle name="20% - Ênfase5 54" xfId="1303" xr:uid="{00000000-0005-0000-0000-00006D020000}"/>
    <cellStyle name="20% - Ênfase5 55" xfId="1304" xr:uid="{00000000-0005-0000-0000-00006E020000}"/>
    <cellStyle name="20% - Ênfase5 56" xfId="1305" xr:uid="{00000000-0005-0000-0000-00006F020000}"/>
    <cellStyle name="20% - Ênfase5 57" xfId="1306" xr:uid="{00000000-0005-0000-0000-000070020000}"/>
    <cellStyle name="20% - Ênfase5 58" xfId="1307" xr:uid="{00000000-0005-0000-0000-000071020000}"/>
    <cellStyle name="20% - Ênfase5 59" xfId="1308" xr:uid="{00000000-0005-0000-0000-000072020000}"/>
    <cellStyle name="20% - Ênfase5 6" xfId="83" xr:uid="{00000000-0005-0000-0000-000073020000}"/>
    <cellStyle name="20% - Ênfase5 60" xfId="1309" xr:uid="{00000000-0005-0000-0000-000074020000}"/>
    <cellStyle name="20% - Ênfase5 61" xfId="1310" xr:uid="{00000000-0005-0000-0000-000075020000}"/>
    <cellStyle name="20% - Ênfase5 62" xfId="1311" xr:uid="{00000000-0005-0000-0000-000076020000}"/>
    <cellStyle name="20% - Ênfase5 63" xfId="1312" xr:uid="{00000000-0005-0000-0000-000077020000}"/>
    <cellStyle name="20% - Ênfase5 64" xfId="1313" xr:uid="{00000000-0005-0000-0000-000078020000}"/>
    <cellStyle name="20% - Ênfase5 65" xfId="1314" xr:uid="{00000000-0005-0000-0000-000079020000}"/>
    <cellStyle name="20% - Ênfase5 66" xfId="1315" xr:uid="{00000000-0005-0000-0000-00007A020000}"/>
    <cellStyle name="20% - Ênfase5 67" xfId="1316" xr:uid="{00000000-0005-0000-0000-00007B020000}"/>
    <cellStyle name="20% - Ênfase5 68" xfId="1317" xr:uid="{00000000-0005-0000-0000-00007C020000}"/>
    <cellStyle name="20% - Ênfase5 69" xfId="1318" xr:uid="{00000000-0005-0000-0000-00007D020000}"/>
    <cellStyle name="20% - Ênfase5 7" xfId="84" xr:uid="{00000000-0005-0000-0000-00007E020000}"/>
    <cellStyle name="20% - Ênfase5 70" xfId="1319" xr:uid="{00000000-0005-0000-0000-00007F020000}"/>
    <cellStyle name="20% - Ênfase5 71" xfId="1320" xr:uid="{00000000-0005-0000-0000-000080020000}"/>
    <cellStyle name="20% - Ênfase5 72" xfId="1321" xr:uid="{00000000-0005-0000-0000-000081020000}"/>
    <cellStyle name="20% - Ênfase5 73" xfId="1322" xr:uid="{00000000-0005-0000-0000-000082020000}"/>
    <cellStyle name="20% - Ênfase5 74" xfId="1323" xr:uid="{00000000-0005-0000-0000-000083020000}"/>
    <cellStyle name="20% - Ênfase5 75" xfId="1324" xr:uid="{00000000-0005-0000-0000-000084020000}"/>
    <cellStyle name="20% - Ênfase5 76" xfId="1325" xr:uid="{00000000-0005-0000-0000-000085020000}"/>
    <cellStyle name="20% - Ênfase5 77" xfId="1326" xr:uid="{00000000-0005-0000-0000-000086020000}"/>
    <cellStyle name="20% - Ênfase5 78" xfId="1327" xr:uid="{00000000-0005-0000-0000-000087020000}"/>
    <cellStyle name="20% - Ênfase5 79" xfId="1328" xr:uid="{00000000-0005-0000-0000-000088020000}"/>
    <cellStyle name="20% - Ênfase5 8" xfId="85" xr:uid="{00000000-0005-0000-0000-000089020000}"/>
    <cellStyle name="20% - Ênfase5 80" xfId="1329" xr:uid="{00000000-0005-0000-0000-00008A020000}"/>
    <cellStyle name="20% - Ênfase5 81" xfId="1330" xr:uid="{00000000-0005-0000-0000-00008B020000}"/>
    <cellStyle name="20% - Ênfase5 82" xfId="1331" xr:uid="{00000000-0005-0000-0000-00008C020000}"/>
    <cellStyle name="20% - Ênfase5 83" xfId="1332" xr:uid="{00000000-0005-0000-0000-00008D020000}"/>
    <cellStyle name="20% - Ênfase5 84" xfId="1333" xr:uid="{00000000-0005-0000-0000-00008E020000}"/>
    <cellStyle name="20% - Ênfase5 85" xfId="1334" xr:uid="{00000000-0005-0000-0000-00008F020000}"/>
    <cellStyle name="20% - Ênfase5 86" xfId="1335" xr:uid="{00000000-0005-0000-0000-000090020000}"/>
    <cellStyle name="20% - Ênfase5 87" xfId="1336" xr:uid="{00000000-0005-0000-0000-000091020000}"/>
    <cellStyle name="20% - Ênfase5 88" xfId="1337" xr:uid="{00000000-0005-0000-0000-000092020000}"/>
    <cellStyle name="20% - Ênfase5 89" xfId="1338" xr:uid="{00000000-0005-0000-0000-000093020000}"/>
    <cellStyle name="20% - Ênfase5 9" xfId="86" xr:uid="{00000000-0005-0000-0000-000094020000}"/>
    <cellStyle name="20% - Ênfase5 90" xfId="1339" xr:uid="{00000000-0005-0000-0000-000095020000}"/>
    <cellStyle name="20% - Ênfase5 91" xfId="1340" xr:uid="{00000000-0005-0000-0000-000096020000}"/>
    <cellStyle name="20% - Ênfase5 92" xfId="1341" xr:uid="{00000000-0005-0000-0000-000097020000}"/>
    <cellStyle name="20% - Ênfase5 93" xfId="1342" xr:uid="{00000000-0005-0000-0000-000098020000}"/>
    <cellStyle name="20% - Ênfase5 94" xfId="1343" xr:uid="{00000000-0005-0000-0000-000099020000}"/>
    <cellStyle name="20% - Ênfase5 95" xfId="1344" xr:uid="{00000000-0005-0000-0000-00009A020000}"/>
    <cellStyle name="20% - Ênfase5 96" xfId="1345" xr:uid="{00000000-0005-0000-0000-00009B020000}"/>
    <cellStyle name="20% - Ênfase5 97" xfId="1346" xr:uid="{00000000-0005-0000-0000-00009C020000}"/>
    <cellStyle name="20% - Ênfase5 98" xfId="1347" xr:uid="{00000000-0005-0000-0000-00009D020000}"/>
    <cellStyle name="20% - Ênfase5 99" xfId="1348" xr:uid="{00000000-0005-0000-0000-00009E020000}"/>
    <cellStyle name="20% - Ênfase6 10" xfId="87" xr:uid="{00000000-0005-0000-0000-00009F020000}"/>
    <cellStyle name="20% - Ênfase6 100" xfId="1349" xr:uid="{00000000-0005-0000-0000-0000A0020000}"/>
    <cellStyle name="20% - Ênfase6 101" xfId="1350" xr:uid="{00000000-0005-0000-0000-0000A1020000}"/>
    <cellStyle name="20% - Ênfase6 102" xfId="1351" xr:uid="{00000000-0005-0000-0000-0000A2020000}"/>
    <cellStyle name="20% - Ênfase6 103" xfId="1352" xr:uid="{00000000-0005-0000-0000-0000A3020000}"/>
    <cellStyle name="20% - Ênfase6 104" xfId="1353" xr:uid="{00000000-0005-0000-0000-0000A4020000}"/>
    <cellStyle name="20% - Ênfase6 105" xfId="1354" xr:uid="{00000000-0005-0000-0000-0000A5020000}"/>
    <cellStyle name="20% - Ênfase6 106" xfId="1355" xr:uid="{00000000-0005-0000-0000-0000A6020000}"/>
    <cellStyle name="20% - Ênfase6 107" xfId="1356" xr:uid="{00000000-0005-0000-0000-0000A7020000}"/>
    <cellStyle name="20% - Ênfase6 108" xfId="1357" xr:uid="{00000000-0005-0000-0000-0000A8020000}"/>
    <cellStyle name="20% - Ênfase6 109" xfId="1358" xr:uid="{00000000-0005-0000-0000-0000A9020000}"/>
    <cellStyle name="20% - Ênfase6 11" xfId="88" xr:uid="{00000000-0005-0000-0000-0000AA020000}"/>
    <cellStyle name="20% - Ênfase6 110" xfId="1359" xr:uid="{00000000-0005-0000-0000-0000AB020000}"/>
    <cellStyle name="20% - Ênfase6 111" xfId="1360" xr:uid="{00000000-0005-0000-0000-0000AC020000}"/>
    <cellStyle name="20% - Ênfase6 112" xfId="1361" xr:uid="{00000000-0005-0000-0000-0000AD020000}"/>
    <cellStyle name="20% - Ênfase6 113" xfId="1362" xr:uid="{00000000-0005-0000-0000-0000AE020000}"/>
    <cellStyle name="20% - Ênfase6 114" xfId="1363" xr:uid="{00000000-0005-0000-0000-0000AF020000}"/>
    <cellStyle name="20% - Ênfase6 115" xfId="1364" xr:uid="{00000000-0005-0000-0000-0000B0020000}"/>
    <cellStyle name="20% - Ênfase6 116" xfId="1365" xr:uid="{00000000-0005-0000-0000-0000B1020000}"/>
    <cellStyle name="20% - Ênfase6 117" xfId="1366" xr:uid="{00000000-0005-0000-0000-0000B2020000}"/>
    <cellStyle name="20% - Ênfase6 118" xfId="1367" xr:uid="{00000000-0005-0000-0000-0000B3020000}"/>
    <cellStyle name="20% - Ênfase6 119" xfId="1368" xr:uid="{00000000-0005-0000-0000-0000B4020000}"/>
    <cellStyle name="20% - Ênfase6 12" xfId="89" xr:uid="{00000000-0005-0000-0000-0000B5020000}"/>
    <cellStyle name="20% - Ênfase6 120" xfId="1369" xr:uid="{00000000-0005-0000-0000-0000B6020000}"/>
    <cellStyle name="20% - Ênfase6 121" xfId="1370" xr:uid="{00000000-0005-0000-0000-0000B7020000}"/>
    <cellStyle name="20% - Ênfase6 122" xfId="1371" xr:uid="{00000000-0005-0000-0000-0000B8020000}"/>
    <cellStyle name="20% - Ênfase6 123" xfId="1372" xr:uid="{00000000-0005-0000-0000-0000B9020000}"/>
    <cellStyle name="20% - Ênfase6 124" xfId="1373" xr:uid="{00000000-0005-0000-0000-0000BA020000}"/>
    <cellStyle name="20% - Ênfase6 125" xfId="1374" xr:uid="{00000000-0005-0000-0000-0000BB020000}"/>
    <cellStyle name="20% - Ênfase6 126" xfId="1375" xr:uid="{00000000-0005-0000-0000-0000BC020000}"/>
    <cellStyle name="20% - Ênfase6 127" xfId="1376" xr:uid="{00000000-0005-0000-0000-0000BD020000}"/>
    <cellStyle name="20% - Ênfase6 128" xfId="1377" xr:uid="{00000000-0005-0000-0000-0000BE020000}"/>
    <cellStyle name="20% - Ênfase6 129" xfId="1378" xr:uid="{00000000-0005-0000-0000-0000BF020000}"/>
    <cellStyle name="20% - Ênfase6 13" xfId="90" xr:uid="{00000000-0005-0000-0000-0000C0020000}"/>
    <cellStyle name="20% - Ênfase6 130" xfId="1379" xr:uid="{00000000-0005-0000-0000-0000C1020000}"/>
    <cellStyle name="20% - Ênfase6 131" xfId="1380" xr:uid="{00000000-0005-0000-0000-0000C2020000}"/>
    <cellStyle name="20% - Ênfase6 132" xfId="1381" xr:uid="{00000000-0005-0000-0000-0000C3020000}"/>
    <cellStyle name="20% - Ênfase6 133" xfId="1382" xr:uid="{00000000-0005-0000-0000-0000C4020000}"/>
    <cellStyle name="20% - Ênfase6 134" xfId="1383" xr:uid="{00000000-0005-0000-0000-0000C5020000}"/>
    <cellStyle name="20% - Ênfase6 14" xfId="91" xr:uid="{00000000-0005-0000-0000-0000C6020000}"/>
    <cellStyle name="20% - Ênfase6 15" xfId="92" xr:uid="{00000000-0005-0000-0000-0000C7020000}"/>
    <cellStyle name="20% - Ênfase6 16" xfId="1384" xr:uid="{00000000-0005-0000-0000-0000C8020000}"/>
    <cellStyle name="20% - Ênfase6 17" xfId="1385" xr:uid="{00000000-0005-0000-0000-0000C9020000}"/>
    <cellStyle name="20% - Ênfase6 18" xfId="1386" xr:uid="{00000000-0005-0000-0000-0000CA020000}"/>
    <cellStyle name="20% - Ênfase6 19" xfId="1387" xr:uid="{00000000-0005-0000-0000-0000CB020000}"/>
    <cellStyle name="20% - Ênfase6 2" xfId="93" xr:uid="{00000000-0005-0000-0000-0000CC020000}"/>
    <cellStyle name="20% - Ênfase6 20" xfId="1388" xr:uid="{00000000-0005-0000-0000-0000CD020000}"/>
    <cellStyle name="20% - Ênfase6 21" xfId="1389" xr:uid="{00000000-0005-0000-0000-0000CE020000}"/>
    <cellStyle name="20% - Ênfase6 22" xfId="1390" xr:uid="{00000000-0005-0000-0000-0000CF020000}"/>
    <cellStyle name="20% - Ênfase6 23" xfId="1391" xr:uid="{00000000-0005-0000-0000-0000D0020000}"/>
    <cellStyle name="20% - Ênfase6 24" xfId="1392" xr:uid="{00000000-0005-0000-0000-0000D1020000}"/>
    <cellStyle name="20% - Ênfase6 25" xfId="1393" xr:uid="{00000000-0005-0000-0000-0000D2020000}"/>
    <cellStyle name="20% - Ênfase6 26" xfId="1394" xr:uid="{00000000-0005-0000-0000-0000D3020000}"/>
    <cellStyle name="20% - Ênfase6 27" xfId="1395" xr:uid="{00000000-0005-0000-0000-0000D4020000}"/>
    <cellStyle name="20% - Ênfase6 28" xfId="1396" xr:uid="{00000000-0005-0000-0000-0000D5020000}"/>
    <cellStyle name="20% - Ênfase6 29" xfId="1397" xr:uid="{00000000-0005-0000-0000-0000D6020000}"/>
    <cellStyle name="20% - Ênfase6 3" xfId="94" xr:uid="{00000000-0005-0000-0000-0000D7020000}"/>
    <cellStyle name="20% - Ênfase6 30" xfId="1398" xr:uid="{00000000-0005-0000-0000-0000D8020000}"/>
    <cellStyle name="20% - Ênfase6 31" xfId="1399" xr:uid="{00000000-0005-0000-0000-0000D9020000}"/>
    <cellStyle name="20% - Ênfase6 32" xfId="1400" xr:uid="{00000000-0005-0000-0000-0000DA020000}"/>
    <cellStyle name="20% - Ênfase6 33" xfId="1401" xr:uid="{00000000-0005-0000-0000-0000DB020000}"/>
    <cellStyle name="20% - Ênfase6 34" xfId="1402" xr:uid="{00000000-0005-0000-0000-0000DC020000}"/>
    <cellStyle name="20% - Ênfase6 35" xfId="1403" xr:uid="{00000000-0005-0000-0000-0000DD020000}"/>
    <cellStyle name="20% - Ênfase6 36" xfId="1404" xr:uid="{00000000-0005-0000-0000-0000DE020000}"/>
    <cellStyle name="20% - Ênfase6 37" xfId="1405" xr:uid="{00000000-0005-0000-0000-0000DF020000}"/>
    <cellStyle name="20% - Ênfase6 38" xfId="1406" xr:uid="{00000000-0005-0000-0000-0000E0020000}"/>
    <cellStyle name="20% - Ênfase6 39" xfId="1407" xr:uid="{00000000-0005-0000-0000-0000E1020000}"/>
    <cellStyle name="20% - Ênfase6 4" xfId="95" xr:uid="{00000000-0005-0000-0000-0000E2020000}"/>
    <cellStyle name="20% - Ênfase6 40" xfId="1408" xr:uid="{00000000-0005-0000-0000-0000E3020000}"/>
    <cellStyle name="20% - Ênfase6 41" xfId="1409" xr:uid="{00000000-0005-0000-0000-0000E4020000}"/>
    <cellStyle name="20% - Ênfase6 42" xfId="1410" xr:uid="{00000000-0005-0000-0000-0000E5020000}"/>
    <cellStyle name="20% - Ênfase6 43" xfId="1411" xr:uid="{00000000-0005-0000-0000-0000E6020000}"/>
    <cellStyle name="20% - Ênfase6 44" xfId="1412" xr:uid="{00000000-0005-0000-0000-0000E7020000}"/>
    <cellStyle name="20% - Ênfase6 45" xfId="1413" xr:uid="{00000000-0005-0000-0000-0000E8020000}"/>
    <cellStyle name="20% - Ênfase6 46" xfId="1414" xr:uid="{00000000-0005-0000-0000-0000E9020000}"/>
    <cellStyle name="20% - Ênfase6 47" xfId="1415" xr:uid="{00000000-0005-0000-0000-0000EA020000}"/>
    <cellStyle name="20% - Ênfase6 48" xfId="1416" xr:uid="{00000000-0005-0000-0000-0000EB020000}"/>
    <cellStyle name="20% - Ênfase6 49" xfId="1417" xr:uid="{00000000-0005-0000-0000-0000EC020000}"/>
    <cellStyle name="20% - Ênfase6 5" xfId="96" xr:uid="{00000000-0005-0000-0000-0000ED020000}"/>
    <cellStyle name="20% - Ênfase6 50" xfId="1418" xr:uid="{00000000-0005-0000-0000-0000EE020000}"/>
    <cellStyle name="20% - Ênfase6 51" xfId="1419" xr:uid="{00000000-0005-0000-0000-0000EF020000}"/>
    <cellStyle name="20% - Ênfase6 52" xfId="1420" xr:uid="{00000000-0005-0000-0000-0000F0020000}"/>
    <cellStyle name="20% - Ênfase6 53" xfId="1421" xr:uid="{00000000-0005-0000-0000-0000F1020000}"/>
    <cellStyle name="20% - Ênfase6 54" xfId="1422" xr:uid="{00000000-0005-0000-0000-0000F2020000}"/>
    <cellStyle name="20% - Ênfase6 55" xfId="1423" xr:uid="{00000000-0005-0000-0000-0000F3020000}"/>
    <cellStyle name="20% - Ênfase6 56" xfId="1424" xr:uid="{00000000-0005-0000-0000-0000F4020000}"/>
    <cellStyle name="20% - Ênfase6 57" xfId="1425" xr:uid="{00000000-0005-0000-0000-0000F5020000}"/>
    <cellStyle name="20% - Ênfase6 58" xfId="1426" xr:uid="{00000000-0005-0000-0000-0000F6020000}"/>
    <cellStyle name="20% - Ênfase6 59" xfId="1427" xr:uid="{00000000-0005-0000-0000-0000F7020000}"/>
    <cellStyle name="20% - Ênfase6 6" xfId="97" xr:uid="{00000000-0005-0000-0000-0000F8020000}"/>
    <cellStyle name="20% - Ênfase6 60" xfId="1428" xr:uid="{00000000-0005-0000-0000-0000F9020000}"/>
    <cellStyle name="20% - Ênfase6 61" xfId="1429" xr:uid="{00000000-0005-0000-0000-0000FA020000}"/>
    <cellStyle name="20% - Ênfase6 62" xfId="1430" xr:uid="{00000000-0005-0000-0000-0000FB020000}"/>
    <cellStyle name="20% - Ênfase6 63" xfId="1431" xr:uid="{00000000-0005-0000-0000-0000FC020000}"/>
    <cellStyle name="20% - Ênfase6 64" xfId="1432" xr:uid="{00000000-0005-0000-0000-0000FD020000}"/>
    <cellStyle name="20% - Ênfase6 65" xfId="1433" xr:uid="{00000000-0005-0000-0000-0000FE020000}"/>
    <cellStyle name="20% - Ênfase6 66" xfId="1434" xr:uid="{00000000-0005-0000-0000-0000FF020000}"/>
    <cellStyle name="20% - Ênfase6 67" xfId="1435" xr:uid="{00000000-0005-0000-0000-000000030000}"/>
    <cellStyle name="20% - Ênfase6 68" xfId="1436" xr:uid="{00000000-0005-0000-0000-000001030000}"/>
    <cellStyle name="20% - Ênfase6 69" xfId="1437" xr:uid="{00000000-0005-0000-0000-000002030000}"/>
    <cellStyle name="20% - Ênfase6 7" xfId="98" xr:uid="{00000000-0005-0000-0000-000003030000}"/>
    <cellStyle name="20% - Ênfase6 70" xfId="1438" xr:uid="{00000000-0005-0000-0000-000004030000}"/>
    <cellStyle name="20% - Ênfase6 71" xfId="1439" xr:uid="{00000000-0005-0000-0000-000005030000}"/>
    <cellStyle name="20% - Ênfase6 72" xfId="1440" xr:uid="{00000000-0005-0000-0000-000006030000}"/>
    <cellStyle name="20% - Ênfase6 73" xfId="1441" xr:uid="{00000000-0005-0000-0000-000007030000}"/>
    <cellStyle name="20% - Ênfase6 74" xfId="1442" xr:uid="{00000000-0005-0000-0000-000008030000}"/>
    <cellStyle name="20% - Ênfase6 75" xfId="1443" xr:uid="{00000000-0005-0000-0000-000009030000}"/>
    <cellStyle name="20% - Ênfase6 76" xfId="1444" xr:uid="{00000000-0005-0000-0000-00000A030000}"/>
    <cellStyle name="20% - Ênfase6 77" xfId="1445" xr:uid="{00000000-0005-0000-0000-00000B030000}"/>
    <cellStyle name="20% - Ênfase6 78" xfId="1446" xr:uid="{00000000-0005-0000-0000-00000C030000}"/>
    <cellStyle name="20% - Ênfase6 79" xfId="1447" xr:uid="{00000000-0005-0000-0000-00000D030000}"/>
    <cellStyle name="20% - Ênfase6 8" xfId="99" xr:uid="{00000000-0005-0000-0000-00000E030000}"/>
    <cellStyle name="20% - Ênfase6 80" xfId="1448" xr:uid="{00000000-0005-0000-0000-00000F030000}"/>
    <cellStyle name="20% - Ênfase6 81" xfId="1449" xr:uid="{00000000-0005-0000-0000-000010030000}"/>
    <cellStyle name="20% - Ênfase6 82" xfId="1450" xr:uid="{00000000-0005-0000-0000-000011030000}"/>
    <cellStyle name="20% - Ênfase6 83" xfId="1451" xr:uid="{00000000-0005-0000-0000-000012030000}"/>
    <cellStyle name="20% - Ênfase6 84" xfId="1452" xr:uid="{00000000-0005-0000-0000-000013030000}"/>
    <cellStyle name="20% - Ênfase6 85" xfId="1453" xr:uid="{00000000-0005-0000-0000-000014030000}"/>
    <cellStyle name="20% - Ênfase6 86" xfId="1454" xr:uid="{00000000-0005-0000-0000-000015030000}"/>
    <cellStyle name="20% - Ênfase6 87" xfId="1455" xr:uid="{00000000-0005-0000-0000-000016030000}"/>
    <cellStyle name="20% - Ênfase6 88" xfId="1456" xr:uid="{00000000-0005-0000-0000-000017030000}"/>
    <cellStyle name="20% - Ênfase6 89" xfId="1457" xr:uid="{00000000-0005-0000-0000-000018030000}"/>
    <cellStyle name="20% - Ênfase6 9" xfId="100" xr:uid="{00000000-0005-0000-0000-000019030000}"/>
    <cellStyle name="20% - Ênfase6 90" xfId="1458" xr:uid="{00000000-0005-0000-0000-00001A030000}"/>
    <cellStyle name="20% - Ênfase6 91" xfId="1459" xr:uid="{00000000-0005-0000-0000-00001B030000}"/>
    <cellStyle name="20% - Ênfase6 92" xfId="1460" xr:uid="{00000000-0005-0000-0000-00001C030000}"/>
    <cellStyle name="20% - Ênfase6 93" xfId="1461" xr:uid="{00000000-0005-0000-0000-00001D030000}"/>
    <cellStyle name="20% - Ênfase6 94" xfId="1462" xr:uid="{00000000-0005-0000-0000-00001E030000}"/>
    <cellStyle name="20% - Ênfase6 95" xfId="1463" xr:uid="{00000000-0005-0000-0000-00001F030000}"/>
    <cellStyle name="20% - Ênfase6 96" xfId="1464" xr:uid="{00000000-0005-0000-0000-000020030000}"/>
    <cellStyle name="20% - Ênfase6 97" xfId="1465" xr:uid="{00000000-0005-0000-0000-000021030000}"/>
    <cellStyle name="20% - Ênfase6 98" xfId="1466" xr:uid="{00000000-0005-0000-0000-000022030000}"/>
    <cellStyle name="20% - Ênfase6 99" xfId="1467" xr:uid="{00000000-0005-0000-0000-000023030000}"/>
    <cellStyle name="40% - Accent1" xfId="101" xr:uid="{00000000-0005-0000-0000-000024030000}"/>
    <cellStyle name="40% - Accent2" xfId="102" xr:uid="{00000000-0005-0000-0000-000025030000}"/>
    <cellStyle name="40% - Accent3" xfId="103" xr:uid="{00000000-0005-0000-0000-000026030000}"/>
    <cellStyle name="40% - Accent4" xfId="104" xr:uid="{00000000-0005-0000-0000-000027030000}"/>
    <cellStyle name="40% - Accent5" xfId="105" xr:uid="{00000000-0005-0000-0000-000028030000}"/>
    <cellStyle name="40% - Accent6" xfId="106" xr:uid="{00000000-0005-0000-0000-000029030000}"/>
    <cellStyle name="40% - Ênfase1 10" xfId="107" xr:uid="{00000000-0005-0000-0000-00002A030000}"/>
    <cellStyle name="40% - Ênfase1 100" xfId="1468" xr:uid="{00000000-0005-0000-0000-00002B030000}"/>
    <cellStyle name="40% - Ênfase1 101" xfId="1469" xr:uid="{00000000-0005-0000-0000-00002C030000}"/>
    <cellStyle name="40% - Ênfase1 102" xfId="1470" xr:uid="{00000000-0005-0000-0000-00002D030000}"/>
    <cellStyle name="40% - Ênfase1 103" xfId="1471" xr:uid="{00000000-0005-0000-0000-00002E030000}"/>
    <cellStyle name="40% - Ênfase1 104" xfId="1472" xr:uid="{00000000-0005-0000-0000-00002F030000}"/>
    <cellStyle name="40% - Ênfase1 105" xfId="1473" xr:uid="{00000000-0005-0000-0000-000030030000}"/>
    <cellStyle name="40% - Ênfase1 106" xfId="1474" xr:uid="{00000000-0005-0000-0000-000031030000}"/>
    <cellStyle name="40% - Ênfase1 107" xfId="1475" xr:uid="{00000000-0005-0000-0000-000032030000}"/>
    <cellStyle name="40% - Ênfase1 108" xfId="1476" xr:uid="{00000000-0005-0000-0000-000033030000}"/>
    <cellStyle name="40% - Ênfase1 109" xfId="1477" xr:uid="{00000000-0005-0000-0000-000034030000}"/>
    <cellStyle name="40% - Ênfase1 11" xfId="108" xr:uid="{00000000-0005-0000-0000-000035030000}"/>
    <cellStyle name="40% - Ênfase1 110" xfId="1478" xr:uid="{00000000-0005-0000-0000-000036030000}"/>
    <cellStyle name="40% - Ênfase1 111" xfId="1479" xr:uid="{00000000-0005-0000-0000-000037030000}"/>
    <cellStyle name="40% - Ênfase1 112" xfId="1480" xr:uid="{00000000-0005-0000-0000-000038030000}"/>
    <cellStyle name="40% - Ênfase1 113" xfId="1481" xr:uid="{00000000-0005-0000-0000-000039030000}"/>
    <cellStyle name="40% - Ênfase1 114" xfId="1482" xr:uid="{00000000-0005-0000-0000-00003A030000}"/>
    <cellStyle name="40% - Ênfase1 115" xfId="1483" xr:uid="{00000000-0005-0000-0000-00003B030000}"/>
    <cellStyle name="40% - Ênfase1 116" xfId="1484" xr:uid="{00000000-0005-0000-0000-00003C030000}"/>
    <cellStyle name="40% - Ênfase1 117" xfId="1485" xr:uid="{00000000-0005-0000-0000-00003D030000}"/>
    <cellStyle name="40% - Ênfase1 118" xfId="1486" xr:uid="{00000000-0005-0000-0000-00003E030000}"/>
    <cellStyle name="40% - Ênfase1 119" xfId="1487" xr:uid="{00000000-0005-0000-0000-00003F030000}"/>
    <cellStyle name="40% - Ênfase1 12" xfId="109" xr:uid="{00000000-0005-0000-0000-000040030000}"/>
    <cellStyle name="40% - Ênfase1 120" xfId="1488" xr:uid="{00000000-0005-0000-0000-000041030000}"/>
    <cellStyle name="40% - Ênfase1 121" xfId="1489" xr:uid="{00000000-0005-0000-0000-000042030000}"/>
    <cellStyle name="40% - Ênfase1 122" xfId="1490" xr:uid="{00000000-0005-0000-0000-000043030000}"/>
    <cellStyle name="40% - Ênfase1 123" xfId="1491" xr:uid="{00000000-0005-0000-0000-000044030000}"/>
    <cellStyle name="40% - Ênfase1 124" xfId="1492" xr:uid="{00000000-0005-0000-0000-000045030000}"/>
    <cellStyle name="40% - Ênfase1 125" xfId="1493" xr:uid="{00000000-0005-0000-0000-000046030000}"/>
    <cellStyle name="40% - Ênfase1 126" xfId="1494" xr:uid="{00000000-0005-0000-0000-000047030000}"/>
    <cellStyle name="40% - Ênfase1 127" xfId="1495" xr:uid="{00000000-0005-0000-0000-000048030000}"/>
    <cellStyle name="40% - Ênfase1 128" xfId="1496" xr:uid="{00000000-0005-0000-0000-000049030000}"/>
    <cellStyle name="40% - Ênfase1 129" xfId="1497" xr:uid="{00000000-0005-0000-0000-00004A030000}"/>
    <cellStyle name="40% - Ênfase1 13" xfId="110" xr:uid="{00000000-0005-0000-0000-00004B030000}"/>
    <cellStyle name="40% - Ênfase1 130" xfId="1498" xr:uid="{00000000-0005-0000-0000-00004C030000}"/>
    <cellStyle name="40% - Ênfase1 131" xfId="1499" xr:uid="{00000000-0005-0000-0000-00004D030000}"/>
    <cellStyle name="40% - Ênfase1 132" xfId="1500" xr:uid="{00000000-0005-0000-0000-00004E030000}"/>
    <cellStyle name="40% - Ênfase1 133" xfId="1501" xr:uid="{00000000-0005-0000-0000-00004F030000}"/>
    <cellStyle name="40% - Ênfase1 134" xfId="1502" xr:uid="{00000000-0005-0000-0000-000050030000}"/>
    <cellStyle name="40% - Ênfase1 14" xfId="111" xr:uid="{00000000-0005-0000-0000-000051030000}"/>
    <cellStyle name="40% - Ênfase1 15" xfId="112" xr:uid="{00000000-0005-0000-0000-000052030000}"/>
    <cellStyle name="40% - Ênfase1 16" xfId="1503" xr:uid="{00000000-0005-0000-0000-000053030000}"/>
    <cellStyle name="40% - Ênfase1 17" xfId="1504" xr:uid="{00000000-0005-0000-0000-000054030000}"/>
    <cellStyle name="40% - Ênfase1 18" xfId="1505" xr:uid="{00000000-0005-0000-0000-000055030000}"/>
    <cellStyle name="40% - Ênfase1 19" xfId="1506" xr:uid="{00000000-0005-0000-0000-000056030000}"/>
    <cellStyle name="40% - Ênfase1 2" xfId="113" xr:uid="{00000000-0005-0000-0000-000057030000}"/>
    <cellStyle name="40% - Ênfase1 20" xfId="1507" xr:uid="{00000000-0005-0000-0000-000058030000}"/>
    <cellStyle name="40% - Ênfase1 21" xfId="1508" xr:uid="{00000000-0005-0000-0000-000059030000}"/>
    <cellStyle name="40% - Ênfase1 22" xfId="1509" xr:uid="{00000000-0005-0000-0000-00005A030000}"/>
    <cellStyle name="40% - Ênfase1 23" xfId="1510" xr:uid="{00000000-0005-0000-0000-00005B030000}"/>
    <cellStyle name="40% - Ênfase1 24" xfId="1511" xr:uid="{00000000-0005-0000-0000-00005C030000}"/>
    <cellStyle name="40% - Ênfase1 25" xfId="1512" xr:uid="{00000000-0005-0000-0000-00005D030000}"/>
    <cellStyle name="40% - Ênfase1 26" xfId="1513" xr:uid="{00000000-0005-0000-0000-00005E030000}"/>
    <cellStyle name="40% - Ênfase1 27" xfId="1514" xr:uid="{00000000-0005-0000-0000-00005F030000}"/>
    <cellStyle name="40% - Ênfase1 28" xfId="1515" xr:uid="{00000000-0005-0000-0000-000060030000}"/>
    <cellStyle name="40% - Ênfase1 29" xfId="1516" xr:uid="{00000000-0005-0000-0000-000061030000}"/>
    <cellStyle name="40% - Ênfase1 3" xfId="114" xr:uid="{00000000-0005-0000-0000-000062030000}"/>
    <cellStyle name="40% - Ênfase1 30" xfId="1517" xr:uid="{00000000-0005-0000-0000-000063030000}"/>
    <cellStyle name="40% - Ênfase1 31" xfId="1518" xr:uid="{00000000-0005-0000-0000-000064030000}"/>
    <cellStyle name="40% - Ênfase1 32" xfId="1519" xr:uid="{00000000-0005-0000-0000-000065030000}"/>
    <cellStyle name="40% - Ênfase1 33" xfId="1520" xr:uid="{00000000-0005-0000-0000-000066030000}"/>
    <cellStyle name="40% - Ênfase1 34" xfId="1521" xr:uid="{00000000-0005-0000-0000-000067030000}"/>
    <cellStyle name="40% - Ênfase1 35" xfId="1522" xr:uid="{00000000-0005-0000-0000-000068030000}"/>
    <cellStyle name="40% - Ênfase1 36" xfId="1523" xr:uid="{00000000-0005-0000-0000-000069030000}"/>
    <cellStyle name="40% - Ênfase1 37" xfId="1524" xr:uid="{00000000-0005-0000-0000-00006A030000}"/>
    <cellStyle name="40% - Ênfase1 38" xfId="1525" xr:uid="{00000000-0005-0000-0000-00006B030000}"/>
    <cellStyle name="40% - Ênfase1 39" xfId="1526" xr:uid="{00000000-0005-0000-0000-00006C030000}"/>
    <cellStyle name="40% - Ênfase1 4" xfId="115" xr:uid="{00000000-0005-0000-0000-00006D030000}"/>
    <cellStyle name="40% - Ênfase1 40" xfId="1527" xr:uid="{00000000-0005-0000-0000-00006E030000}"/>
    <cellStyle name="40% - Ênfase1 41" xfId="1528" xr:uid="{00000000-0005-0000-0000-00006F030000}"/>
    <cellStyle name="40% - Ênfase1 42" xfId="1529" xr:uid="{00000000-0005-0000-0000-000070030000}"/>
    <cellStyle name="40% - Ênfase1 43" xfId="1530" xr:uid="{00000000-0005-0000-0000-000071030000}"/>
    <cellStyle name="40% - Ênfase1 44" xfId="1531" xr:uid="{00000000-0005-0000-0000-000072030000}"/>
    <cellStyle name="40% - Ênfase1 45" xfId="1532" xr:uid="{00000000-0005-0000-0000-000073030000}"/>
    <cellStyle name="40% - Ênfase1 46" xfId="1533" xr:uid="{00000000-0005-0000-0000-000074030000}"/>
    <cellStyle name="40% - Ênfase1 47" xfId="1534" xr:uid="{00000000-0005-0000-0000-000075030000}"/>
    <cellStyle name="40% - Ênfase1 48" xfId="1535" xr:uid="{00000000-0005-0000-0000-000076030000}"/>
    <cellStyle name="40% - Ênfase1 49" xfId="1536" xr:uid="{00000000-0005-0000-0000-000077030000}"/>
    <cellStyle name="40% - Ênfase1 5" xfId="116" xr:uid="{00000000-0005-0000-0000-000078030000}"/>
    <cellStyle name="40% - Ênfase1 50" xfId="1537" xr:uid="{00000000-0005-0000-0000-000079030000}"/>
    <cellStyle name="40% - Ênfase1 51" xfId="1538" xr:uid="{00000000-0005-0000-0000-00007A030000}"/>
    <cellStyle name="40% - Ênfase1 52" xfId="1539" xr:uid="{00000000-0005-0000-0000-00007B030000}"/>
    <cellStyle name="40% - Ênfase1 53" xfId="1540" xr:uid="{00000000-0005-0000-0000-00007C030000}"/>
    <cellStyle name="40% - Ênfase1 54" xfId="1541" xr:uid="{00000000-0005-0000-0000-00007D030000}"/>
    <cellStyle name="40% - Ênfase1 55" xfId="1542" xr:uid="{00000000-0005-0000-0000-00007E030000}"/>
    <cellStyle name="40% - Ênfase1 56" xfId="1543" xr:uid="{00000000-0005-0000-0000-00007F030000}"/>
    <cellStyle name="40% - Ênfase1 57" xfId="1544" xr:uid="{00000000-0005-0000-0000-000080030000}"/>
    <cellStyle name="40% - Ênfase1 58" xfId="1545" xr:uid="{00000000-0005-0000-0000-000081030000}"/>
    <cellStyle name="40% - Ênfase1 59" xfId="1546" xr:uid="{00000000-0005-0000-0000-000082030000}"/>
    <cellStyle name="40% - Ênfase1 6" xfId="117" xr:uid="{00000000-0005-0000-0000-000083030000}"/>
    <cellStyle name="40% - Ênfase1 60" xfId="1547" xr:uid="{00000000-0005-0000-0000-000084030000}"/>
    <cellStyle name="40% - Ênfase1 61" xfId="1548" xr:uid="{00000000-0005-0000-0000-000085030000}"/>
    <cellStyle name="40% - Ênfase1 62" xfId="1549" xr:uid="{00000000-0005-0000-0000-000086030000}"/>
    <cellStyle name="40% - Ênfase1 63" xfId="1550" xr:uid="{00000000-0005-0000-0000-000087030000}"/>
    <cellStyle name="40% - Ênfase1 64" xfId="1551" xr:uid="{00000000-0005-0000-0000-000088030000}"/>
    <cellStyle name="40% - Ênfase1 65" xfId="1552" xr:uid="{00000000-0005-0000-0000-000089030000}"/>
    <cellStyle name="40% - Ênfase1 66" xfId="1553" xr:uid="{00000000-0005-0000-0000-00008A030000}"/>
    <cellStyle name="40% - Ênfase1 67" xfId="1554" xr:uid="{00000000-0005-0000-0000-00008B030000}"/>
    <cellStyle name="40% - Ênfase1 68" xfId="1555" xr:uid="{00000000-0005-0000-0000-00008C030000}"/>
    <cellStyle name="40% - Ênfase1 69" xfId="1556" xr:uid="{00000000-0005-0000-0000-00008D030000}"/>
    <cellStyle name="40% - Ênfase1 7" xfId="118" xr:uid="{00000000-0005-0000-0000-00008E030000}"/>
    <cellStyle name="40% - Ênfase1 70" xfId="1557" xr:uid="{00000000-0005-0000-0000-00008F030000}"/>
    <cellStyle name="40% - Ênfase1 71" xfId="1558" xr:uid="{00000000-0005-0000-0000-000090030000}"/>
    <cellStyle name="40% - Ênfase1 72" xfId="1559" xr:uid="{00000000-0005-0000-0000-000091030000}"/>
    <cellStyle name="40% - Ênfase1 73" xfId="1560" xr:uid="{00000000-0005-0000-0000-000092030000}"/>
    <cellStyle name="40% - Ênfase1 74" xfId="1561" xr:uid="{00000000-0005-0000-0000-000093030000}"/>
    <cellStyle name="40% - Ênfase1 75" xfId="1562" xr:uid="{00000000-0005-0000-0000-000094030000}"/>
    <cellStyle name="40% - Ênfase1 76" xfId="1563" xr:uid="{00000000-0005-0000-0000-000095030000}"/>
    <cellStyle name="40% - Ênfase1 77" xfId="1564" xr:uid="{00000000-0005-0000-0000-000096030000}"/>
    <cellStyle name="40% - Ênfase1 78" xfId="1565" xr:uid="{00000000-0005-0000-0000-000097030000}"/>
    <cellStyle name="40% - Ênfase1 79" xfId="1566" xr:uid="{00000000-0005-0000-0000-000098030000}"/>
    <cellStyle name="40% - Ênfase1 8" xfId="119" xr:uid="{00000000-0005-0000-0000-000099030000}"/>
    <cellStyle name="40% - Ênfase1 80" xfId="1567" xr:uid="{00000000-0005-0000-0000-00009A030000}"/>
    <cellStyle name="40% - Ênfase1 81" xfId="1568" xr:uid="{00000000-0005-0000-0000-00009B030000}"/>
    <cellStyle name="40% - Ênfase1 82" xfId="1569" xr:uid="{00000000-0005-0000-0000-00009C030000}"/>
    <cellStyle name="40% - Ênfase1 83" xfId="1570" xr:uid="{00000000-0005-0000-0000-00009D030000}"/>
    <cellStyle name="40% - Ênfase1 84" xfId="1571" xr:uid="{00000000-0005-0000-0000-00009E030000}"/>
    <cellStyle name="40% - Ênfase1 85" xfId="1572" xr:uid="{00000000-0005-0000-0000-00009F030000}"/>
    <cellStyle name="40% - Ênfase1 86" xfId="1573" xr:uid="{00000000-0005-0000-0000-0000A0030000}"/>
    <cellStyle name="40% - Ênfase1 87" xfId="1574" xr:uid="{00000000-0005-0000-0000-0000A1030000}"/>
    <cellStyle name="40% - Ênfase1 88" xfId="1575" xr:uid="{00000000-0005-0000-0000-0000A2030000}"/>
    <cellStyle name="40% - Ênfase1 89" xfId="1576" xr:uid="{00000000-0005-0000-0000-0000A3030000}"/>
    <cellStyle name="40% - Ênfase1 9" xfId="120" xr:uid="{00000000-0005-0000-0000-0000A4030000}"/>
    <cellStyle name="40% - Ênfase1 90" xfId="1577" xr:uid="{00000000-0005-0000-0000-0000A5030000}"/>
    <cellStyle name="40% - Ênfase1 91" xfId="1578" xr:uid="{00000000-0005-0000-0000-0000A6030000}"/>
    <cellStyle name="40% - Ênfase1 92" xfId="1579" xr:uid="{00000000-0005-0000-0000-0000A7030000}"/>
    <cellStyle name="40% - Ênfase1 93" xfId="1580" xr:uid="{00000000-0005-0000-0000-0000A8030000}"/>
    <cellStyle name="40% - Ênfase1 94" xfId="1581" xr:uid="{00000000-0005-0000-0000-0000A9030000}"/>
    <cellStyle name="40% - Ênfase1 95" xfId="1582" xr:uid="{00000000-0005-0000-0000-0000AA030000}"/>
    <cellStyle name="40% - Ênfase1 96" xfId="1583" xr:uid="{00000000-0005-0000-0000-0000AB030000}"/>
    <cellStyle name="40% - Ênfase1 97" xfId="1584" xr:uid="{00000000-0005-0000-0000-0000AC030000}"/>
    <cellStyle name="40% - Ênfase1 98" xfId="1585" xr:uid="{00000000-0005-0000-0000-0000AD030000}"/>
    <cellStyle name="40% - Ênfase1 99" xfId="1586" xr:uid="{00000000-0005-0000-0000-0000AE030000}"/>
    <cellStyle name="40% - Ênfase2 10" xfId="121" xr:uid="{00000000-0005-0000-0000-0000AF030000}"/>
    <cellStyle name="40% - Ênfase2 100" xfId="1587" xr:uid="{00000000-0005-0000-0000-0000B0030000}"/>
    <cellStyle name="40% - Ênfase2 101" xfId="1588" xr:uid="{00000000-0005-0000-0000-0000B1030000}"/>
    <cellStyle name="40% - Ênfase2 102" xfId="1589" xr:uid="{00000000-0005-0000-0000-0000B2030000}"/>
    <cellStyle name="40% - Ênfase2 103" xfId="1590" xr:uid="{00000000-0005-0000-0000-0000B3030000}"/>
    <cellStyle name="40% - Ênfase2 104" xfId="1591" xr:uid="{00000000-0005-0000-0000-0000B4030000}"/>
    <cellStyle name="40% - Ênfase2 105" xfId="1592" xr:uid="{00000000-0005-0000-0000-0000B5030000}"/>
    <cellStyle name="40% - Ênfase2 106" xfId="1593" xr:uid="{00000000-0005-0000-0000-0000B6030000}"/>
    <cellStyle name="40% - Ênfase2 107" xfId="1594" xr:uid="{00000000-0005-0000-0000-0000B7030000}"/>
    <cellStyle name="40% - Ênfase2 108" xfId="1595" xr:uid="{00000000-0005-0000-0000-0000B8030000}"/>
    <cellStyle name="40% - Ênfase2 109" xfId="1596" xr:uid="{00000000-0005-0000-0000-0000B9030000}"/>
    <cellStyle name="40% - Ênfase2 11" xfId="122" xr:uid="{00000000-0005-0000-0000-0000BA030000}"/>
    <cellStyle name="40% - Ênfase2 110" xfId="1597" xr:uid="{00000000-0005-0000-0000-0000BB030000}"/>
    <cellStyle name="40% - Ênfase2 111" xfId="1598" xr:uid="{00000000-0005-0000-0000-0000BC030000}"/>
    <cellStyle name="40% - Ênfase2 112" xfId="1599" xr:uid="{00000000-0005-0000-0000-0000BD030000}"/>
    <cellStyle name="40% - Ênfase2 113" xfId="1600" xr:uid="{00000000-0005-0000-0000-0000BE030000}"/>
    <cellStyle name="40% - Ênfase2 114" xfId="1601" xr:uid="{00000000-0005-0000-0000-0000BF030000}"/>
    <cellStyle name="40% - Ênfase2 115" xfId="1602" xr:uid="{00000000-0005-0000-0000-0000C0030000}"/>
    <cellStyle name="40% - Ênfase2 116" xfId="1603" xr:uid="{00000000-0005-0000-0000-0000C1030000}"/>
    <cellStyle name="40% - Ênfase2 117" xfId="1604" xr:uid="{00000000-0005-0000-0000-0000C2030000}"/>
    <cellStyle name="40% - Ênfase2 118" xfId="1605" xr:uid="{00000000-0005-0000-0000-0000C3030000}"/>
    <cellStyle name="40% - Ênfase2 119" xfId="1606" xr:uid="{00000000-0005-0000-0000-0000C4030000}"/>
    <cellStyle name="40% - Ênfase2 12" xfId="123" xr:uid="{00000000-0005-0000-0000-0000C5030000}"/>
    <cellStyle name="40% - Ênfase2 120" xfId="1607" xr:uid="{00000000-0005-0000-0000-0000C6030000}"/>
    <cellStyle name="40% - Ênfase2 121" xfId="1608" xr:uid="{00000000-0005-0000-0000-0000C7030000}"/>
    <cellStyle name="40% - Ênfase2 122" xfId="1609" xr:uid="{00000000-0005-0000-0000-0000C8030000}"/>
    <cellStyle name="40% - Ênfase2 123" xfId="1610" xr:uid="{00000000-0005-0000-0000-0000C9030000}"/>
    <cellStyle name="40% - Ênfase2 124" xfId="1611" xr:uid="{00000000-0005-0000-0000-0000CA030000}"/>
    <cellStyle name="40% - Ênfase2 125" xfId="1612" xr:uid="{00000000-0005-0000-0000-0000CB030000}"/>
    <cellStyle name="40% - Ênfase2 126" xfId="1613" xr:uid="{00000000-0005-0000-0000-0000CC030000}"/>
    <cellStyle name="40% - Ênfase2 127" xfId="1614" xr:uid="{00000000-0005-0000-0000-0000CD030000}"/>
    <cellStyle name="40% - Ênfase2 128" xfId="1615" xr:uid="{00000000-0005-0000-0000-0000CE030000}"/>
    <cellStyle name="40% - Ênfase2 129" xfId="1616" xr:uid="{00000000-0005-0000-0000-0000CF030000}"/>
    <cellStyle name="40% - Ênfase2 13" xfId="124" xr:uid="{00000000-0005-0000-0000-0000D0030000}"/>
    <cellStyle name="40% - Ênfase2 130" xfId="1617" xr:uid="{00000000-0005-0000-0000-0000D1030000}"/>
    <cellStyle name="40% - Ênfase2 131" xfId="1618" xr:uid="{00000000-0005-0000-0000-0000D2030000}"/>
    <cellStyle name="40% - Ênfase2 132" xfId="1619" xr:uid="{00000000-0005-0000-0000-0000D3030000}"/>
    <cellStyle name="40% - Ênfase2 133" xfId="1620" xr:uid="{00000000-0005-0000-0000-0000D4030000}"/>
    <cellStyle name="40% - Ênfase2 134" xfId="1621" xr:uid="{00000000-0005-0000-0000-0000D5030000}"/>
    <cellStyle name="40% - Ênfase2 14" xfId="125" xr:uid="{00000000-0005-0000-0000-0000D6030000}"/>
    <cellStyle name="40% - Ênfase2 15" xfId="126" xr:uid="{00000000-0005-0000-0000-0000D7030000}"/>
    <cellStyle name="40% - Ênfase2 16" xfId="1622" xr:uid="{00000000-0005-0000-0000-0000D8030000}"/>
    <cellStyle name="40% - Ênfase2 17" xfId="1623" xr:uid="{00000000-0005-0000-0000-0000D9030000}"/>
    <cellStyle name="40% - Ênfase2 18" xfId="1624" xr:uid="{00000000-0005-0000-0000-0000DA030000}"/>
    <cellStyle name="40% - Ênfase2 19" xfId="1625" xr:uid="{00000000-0005-0000-0000-0000DB030000}"/>
    <cellStyle name="40% - Ênfase2 2" xfId="127" xr:uid="{00000000-0005-0000-0000-0000DC030000}"/>
    <cellStyle name="40% - Ênfase2 20" xfId="1626" xr:uid="{00000000-0005-0000-0000-0000DD030000}"/>
    <cellStyle name="40% - Ênfase2 21" xfId="1627" xr:uid="{00000000-0005-0000-0000-0000DE030000}"/>
    <cellStyle name="40% - Ênfase2 22" xfId="1628" xr:uid="{00000000-0005-0000-0000-0000DF030000}"/>
    <cellStyle name="40% - Ênfase2 23" xfId="1629" xr:uid="{00000000-0005-0000-0000-0000E0030000}"/>
    <cellStyle name="40% - Ênfase2 24" xfId="1630" xr:uid="{00000000-0005-0000-0000-0000E1030000}"/>
    <cellStyle name="40% - Ênfase2 25" xfId="1631" xr:uid="{00000000-0005-0000-0000-0000E2030000}"/>
    <cellStyle name="40% - Ênfase2 26" xfId="1632" xr:uid="{00000000-0005-0000-0000-0000E3030000}"/>
    <cellStyle name="40% - Ênfase2 27" xfId="1633" xr:uid="{00000000-0005-0000-0000-0000E4030000}"/>
    <cellStyle name="40% - Ênfase2 28" xfId="1634" xr:uid="{00000000-0005-0000-0000-0000E5030000}"/>
    <cellStyle name="40% - Ênfase2 29" xfId="1635" xr:uid="{00000000-0005-0000-0000-0000E6030000}"/>
    <cellStyle name="40% - Ênfase2 3" xfId="128" xr:uid="{00000000-0005-0000-0000-0000E7030000}"/>
    <cellStyle name="40% - Ênfase2 30" xfId="1636" xr:uid="{00000000-0005-0000-0000-0000E8030000}"/>
    <cellStyle name="40% - Ênfase2 31" xfId="1637" xr:uid="{00000000-0005-0000-0000-0000E9030000}"/>
    <cellStyle name="40% - Ênfase2 32" xfId="1638" xr:uid="{00000000-0005-0000-0000-0000EA030000}"/>
    <cellStyle name="40% - Ênfase2 33" xfId="1639" xr:uid="{00000000-0005-0000-0000-0000EB030000}"/>
    <cellStyle name="40% - Ênfase2 34" xfId="1640" xr:uid="{00000000-0005-0000-0000-0000EC030000}"/>
    <cellStyle name="40% - Ênfase2 35" xfId="1641" xr:uid="{00000000-0005-0000-0000-0000ED030000}"/>
    <cellStyle name="40% - Ênfase2 36" xfId="1642" xr:uid="{00000000-0005-0000-0000-0000EE030000}"/>
    <cellStyle name="40% - Ênfase2 37" xfId="1643" xr:uid="{00000000-0005-0000-0000-0000EF030000}"/>
    <cellStyle name="40% - Ênfase2 38" xfId="1644" xr:uid="{00000000-0005-0000-0000-0000F0030000}"/>
    <cellStyle name="40% - Ênfase2 39" xfId="1645" xr:uid="{00000000-0005-0000-0000-0000F1030000}"/>
    <cellStyle name="40% - Ênfase2 4" xfId="129" xr:uid="{00000000-0005-0000-0000-0000F2030000}"/>
    <cellStyle name="40% - Ênfase2 40" xfId="1646" xr:uid="{00000000-0005-0000-0000-0000F3030000}"/>
    <cellStyle name="40% - Ênfase2 41" xfId="1647" xr:uid="{00000000-0005-0000-0000-0000F4030000}"/>
    <cellStyle name="40% - Ênfase2 42" xfId="1648" xr:uid="{00000000-0005-0000-0000-0000F5030000}"/>
    <cellStyle name="40% - Ênfase2 43" xfId="1649" xr:uid="{00000000-0005-0000-0000-0000F6030000}"/>
    <cellStyle name="40% - Ênfase2 44" xfId="1650" xr:uid="{00000000-0005-0000-0000-0000F7030000}"/>
    <cellStyle name="40% - Ênfase2 45" xfId="1651" xr:uid="{00000000-0005-0000-0000-0000F8030000}"/>
    <cellStyle name="40% - Ênfase2 46" xfId="1652" xr:uid="{00000000-0005-0000-0000-0000F9030000}"/>
    <cellStyle name="40% - Ênfase2 47" xfId="1653" xr:uid="{00000000-0005-0000-0000-0000FA030000}"/>
    <cellStyle name="40% - Ênfase2 48" xfId="1654" xr:uid="{00000000-0005-0000-0000-0000FB030000}"/>
    <cellStyle name="40% - Ênfase2 49" xfId="1655" xr:uid="{00000000-0005-0000-0000-0000FC030000}"/>
    <cellStyle name="40% - Ênfase2 5" xfId="130" xr:uid="{00000000-0005-0000-0000-0000FD030000}"/>
    <cellStyle name="40% - Ênfase2 50" xfId="1656" xr:uid="{00000000-0005-0000-0000-0000FE030000}"/>
    <cellStyle name="40% - Ênfase2 51" xfId="1657" xr:uid="{00000000-0005-0000-0000-0000FF030000}"/>
    <cellStyle name="40% - Ênfase2 52" xfId="1658" xr:uid="{00000000-0005-0000-0000-000000040000}"/>
    <cellStyle name="40% - Ênfase2 53" xfId="1659" xr:uid="{00000000-0005-0000-0000-000001040000}"/>
    <cellStyle name="40% - Ênfase2 54" xfId="1660" xr:uid="{00000000-0005-0000-0000-000002040000}"/>
    <cellStyle name="40% - Ênfase2 55" xfId="1661" xr:uid="{00000000-0005-0000-0000-000003040000}"/>
    <cellStyle name="40% - Ênfase2 56" xfId="1662" xr:uid="{00000000-0005-0000-0000-000004040000}"/>
    <cellStyle name="40% - Ênfase2 57" xfId="1663" xr:uid="{00000000-0005-0000-0000-000005040000}"/>
    <cellStyle name="40% - Ênfase2 58" xfId="1664" xr:uid="{00000000-0005-0000-0000-000006040000}"/>
    <cellStyle name="40% - Ênfase2 59" xfId="1665" xr:uid="{00000000-0005-0000-0000-000007040000}"/>
    <cellStyle name="40% - Ênfase2 6" xfId="131" xr:uid="{00000000-0005-0000-0000-000008040000}"/>
    <cellStyle name="40% - Ênfase2 60" xfId="1666" xr:uid="{00000000-0005-0000-0000-000009040000}"/>
    <cellStyle name="40% - Ênfase2 61" xfId="1667" xr:uid="{00000000-0005-0000-0000-00000A040000}"/>
    <cellStyle name="40% - Ênfase2 62" xfId="1668" xr:uid="{00000000-0005-0000-0000-00000B040000}"/>
    <cellStyle name="40% - Ênfase2 63" xfId="1669" xr:uid="{00000000-0005-0000-0000-00000C040000}"/>
    <cellStyle name="40% - Ênfase2 64" xfId="1670" xr:uid="{00000000-0005-0000-0000-00000D040000}"/>
    <cellStyle name="40% - Ênfase2 65" xfId="1671" xr:uid="{00000000-0005-0000-0000-00000E040000}"/>
    <cellStyle name="40% - Ênfase2 66" xfId="1672" xr:uid="{00000000-0005-0000-0000-00000F040000}"/>
    <cellStyle name="40% - Ênfase2 67" xfId="1673" xr:uid="{00000000-0005-0000-0000-000010040000}"/>
    <cellStyle name="40% - Ênfase2 68" xfId="1674" xr:uid="{00000000-0005-0000-0000-000011040000}"/>
    <cellStyle name="40% - Ênfase2 69" xfId="1675" xr:uid="{00000000-0005-0000-0000-000012040000}"/>
    <cellStyle name="40% - Ênfase2 7" xfId="132" xr:uid="{00000000-0005-0000-0000-000013040000}"/>
    <cellStyle name="40% - Ênfase2 70" xfId="1676" xr:uid="{00000000-0005-0000-0000-000014040000}"/>
    <cellStyle name="40% - Ênfase2 71" xfId="1677" xr:uid="{00000000-0005-0000-0000-000015040000}"/>
    <cellStyle name="40% - Ênfase2 72" xfId="1678" xr:uid="{00000000-0005-0000-0000-000016040000}"/>
    <cellStyle name="40% - Ênfase2 73" xfId="1679" xr:uid="{00000000-0005-0000-0000-000017040000}"/>
    <cellStyle name="40% - Ênfase2 74" xfId="1680" xr:uid="{00000000-0005-0000-0000-000018040000}"/>
    <cellStyle name="40% - Ênfase2 75" xfId="1681" xr:uid="{00000000-0005-0000-0000-000019040000}"/>
    <cellStyle name="40% - Ênfase2 76" xfId="1682" xr:uid="{00000000-0005-0000-0000-00001A040000}"/>
    <cellStyle name="40% - Ênfase2 77" xfId="1683" xr:uid="{00000000-0005-0000-0000-00001B040000}"/>
    <cellStyle name="40% - Ênfase2 78" xfId="1684" xr:uid="{00000000-0005-0000-0000-00001C040000}"/>
    <cellStyle name="40% - Ênfase2 79" xfId="1685" xr:uid="{00000000-0005-0000-0000-00001D040000}"/>
    <cellStyle name="40% - Ênfase2 8" xfId="133" xr:uid="{00000000-0005-0000-0000-00001E040000}"/>
    <cellStyle name="40% - Ênfase2 80" xfId="1686" xr:uid="{00000000-0005-0000-0000-00001F040000}"/>
    <cellStyle name="40% - Ênfase2 81" xfId="1687" xr:uid="{00000000-0005-0000-0000-000020040000}"/>
    <cellStyle name="40% - Ênfase2 82" xfId="1688" xr:uid="{00000000-0005-0000-0000-000021040000}"/>
    <cellStyle name="40% - Ênfase2 83" xfId="1689" xr:uid="{00000000-0005-0000-0000-000022040000}"/>
    <cellStyle name="40% - Ênfase2 84" xfId="1690" xr:uid="{00000000-0005-0000-0000-000023040000}"/>
    <cellStyle name="40% - Ênfase2 85" xfId="1691" xr:uid="{00000000-0005-0000-0000-000024040000}"/>
    <cellStyle name="40% - Ênfase2 86" xfId="1692" xr:uid="{00000000-0005-0000-0000-000025040000}"/>
    <cellStyle name="40% - Ênfase2 87" xfId="1693" xr:uid="{00000000-0005-0000-0000-000026040000}"/>
    <cellStyle name="40% - Ênfase2 88" xfId="1694" xr:uid="{00000000-0005-0000-0000-000027040000}"/>
    <cellStyle name="40% - Ênfase2 89" xfId="1695" xr:uid="{00000000-0005-0000-0000-000028040000}"/>
    <cellStyle name="40% - Ênfase2 9" xfId="134" xr:uid="{00000000-0005-0000-0000-000029040000}"/>
    <cellStyle name="40% - Ênfase2 90" xfId="1696" xr:uid="{00000000-0005-0000-0000-00002A040000}"/>
    <cellStyle name="40% - Ênfase2 91" xfId="1697" xr:uid="{00000000-0005-0000-0000-00002B040000}"/>
    <cellStyle name="40% - Ênfase2 92" xfId="1698" xr:uid="{00000000-0005-0000-0000-00002C040000}"/>
    <cellStyle name="40% - Ênfase2 93" xfId="1699" xr:uid="{00000000-0005-0000-0000-00002D040000}"/>
    <cellStyle name="40% - Ênfase2 94" xfId="1700" xr:uid="{00000000-0005-0000-0000-00002E040000}"/>
    <cellStyle name="40% - Ênfase2 95" xfId="1701" xr:uid="{00000000-0005-0000-0000-00002F040000}"/>
    <cellStyle name="40% - Ênfase2 96" xfId="1702" xr:uid="{00000000-0005-0000-0000-000030040000}"/>
    <cellStyle name="40% - Ênfase2 97" xfId="1703" xr:uid="{00000000-0005-0000-0000-000031040000}"/>
    <cellStyle name="40% - Ênfase2 98" xfId="1704" xr:uid="{00000000-0005-0000-0000-000032040000}"/>
    <cellStyle name="40% - Ênfase2 99" xfId="1705" xr:uid="{00000000-0005-0000-0000-000033040000}"/>
    <cellStyle name="40% - Ênfase3 10" xfId="135" xr:uid="{00000000-0005-0000-0000-000034040000}"/>
    <cellStyle name="40% - Ênfase3 100" xfId="1706" xr:uid="{00000000-0005-0000-0000-000035040000}"/>
    <cellStyle name="40% - Ênfase3 101" xfId="1707" xr:uid="{00000000-0005-0000-0000-000036040000}"/>
    <cellStyle name="40% - Ênfase3 102" xfId="1708" xr:uid="{00000000-0005-0000-0000-000037040000}"/>
    <cellStyle name="40% - Ênfase3 103" xfId="1709" xr:uid="{00000000-0005-0000-0000-000038040000}"/>
    <cellStyle name="40% - Ênfase3 104" xfId="1710" xr:uid="{00000000-0005-0000-0000-000039040000}"/>
    <cellStyle name="40% - Ênfase3 105" xfId="1711" xr:uid="{00000000-0005-0000-0000-00003A040000}"/>
    <cellStyle name="40% - Ênfase3 106" xfId="1712" xr:uid="{00000000-0005-0000-0000-00003B040000}"/>
    <cellStyle name="40% - Ênfase3 107" xfId="1713" xr:uid="{00000000-0005-0000-0000-00003C040000}"/>
    <cellStyle name="40% - Ênfase3 108" xfId="1714" xr:uid="{00000000-0005-0000-0000-00003D040000}"/>
    <cellStyle name="40% - Ênfase3 109" xfId="1715" xr:uid="{00000000-0005-0000-0000-00003E040000}"/>
    <cellStyle name="40% - Ênfase3 11" xfId="136" xr:uid="{00000000-0005-0000-0000-00003F040000}"/>
    <cellStyle name="40% - Ênfase3 110" xfId="1716" xr:uid="{00000000-0005-0000-0000-000040040000}"/>
    <cellStyle name="40% - Ênfase3 111" xfId="1717" xr:uid="{00000000-0005-0000-0000-000041040000}"/>
    <cellStyle name="40% - Ênfase3 112" xfId="1718" xr:uid="{00000000-0005-0000-0000-000042040000}"/>
    <cellStyle name="40% - Ênfase3 113" xfId="1719" xr:uid="{00000000-0005-0000-0000-000043040000}"/>
    <cellStyle name="40% - Ênfase3 114" xfId="1720" xr:uid="{00000000-0005-0000-0000-000044040000}"/>
    <cellStyle name="40% - Ênfase3 115" xfId="1721" xr:uid="{00000000-0005-0000-0000-000045040000}"/>
    <cellStyle name="40% - Ênfase3 116" xfId="1722" xr:uid="{00000000-0005-0000-0000-000046040000}"/>
    <cellStyle name="40% - Ênfase3 117" xfId="1723" xr:uid="{00000000-0005-0000-0000-000047040000}"/>
    <cellStyle name="40% - Ênfase3 118" xfId="1724" xr:uid="{00000000-0005-0000-0000-000048040000}"/>
    <cellStyle name="40% - Ênfase3 119" xfId="1725" xr:uid="{00000000-0005-0000-0000-000049040000}"/>
    <cellStyle name="40% - Ênfase3 12" xfId="137" xr:uid="{00000000-0005-0000-0000-00004A040000}"/>
    <cellStyle name="40% - Ênfase3 120" xfId="1726" xr:uid="{00000000-0005-0000-0000-00004B040000}"/>
    <cellStyle name="40% - Ênfase3 121" xfId="1727" xr:uid="{00000000-0005-0000-0000-00004C040000}"/>
    <cellStyle name="40% - Ênfase3 122" xfId="1728" xr:uid="{00000000-0005-0000-0000-00004D040000}"/>
    <cellStyle name="40% - Ênfase3 123" xfId="1729" xr:uid="{00000000-0005-0000-0000-00004E040000}"/>
    <cellStyle name="40% - Ênfase3 124" xfId="1730" xr:uid="{00000000-0005-0000-0000-00004F040000}"/>
    <cellStyle name="40% - Ênfase3 125" xfId="1731" xr:uid="{00000000-0005-0000-0000-000050040000}"/>
    <cellStyle name="40% - Ênfase3 126" xfId="1732" xr:uid="{00000000-0005-0000-0000-000051040000}"/>
    <cellStyle name="40% - Ênfase3 127" xfId="1733" xr:uid="{00000000-0005-0000-0000-000052040000}"/>
    <cellStyle name="40% - Ênfase3 128" xfId="1734" xr:uid="{00000000-0005-0000-0000-000053040000}"/>
    <cellStyle name="40% - Ênfase3 129" xfId="1735" xr:uid="{00000000-0005-0000-0000-000054040000}"/>
    <cellStyle name="40% - Ênfase3 13" xfId="138" xr:uid="{00000000-0005-0000-0000-000055040000}"/>
    <cellStyle name="40% - Ênfase3 130" xfId="1736" xr:uid="{00000000-0005-0000-0000-000056040000}"/>
    <cellStyle name="40% - Ênfase3 131" xfId="1737" xr:uid="{00000000-0005-0000-0000-000057040000}"/>
    <cellStyle name="40% - Ênfase3 132" xfId="1738" xr:uid="{00000000-0005-0000-0000-000058040000}"/>
    <cellStyle name="40% - Ênfase3 133" xfId="1739" xr:uid="{00000000-0005-0000-0000-000059040000}"/>
    <cellStyle name="40% - Ênfase3 134" xfId="1740" xr:uid="{00000000-0005-0000-0000-00005A040000}"/>
    <cellStyle name="40% - Ênfase3 14" xfId="139" xr:uid="{00000000-0005-0000-0000-00005B040000}"/>
    <cellStyle name="40% - Ênfase3 15" xfId="140" xr:uid="{00000000-0005-0000-0000-00005C040000}"/>
    <cellStyle name="40% - Ênfase3 16" xfId="1741" xr:uid="{00000000-0005-0000-0000-00005D040000}"/>
    <cellStyle name="40% - Ênfase3 17" xfId="1742" xr:uid="{00000000-0005-0000-0000-00005E040000}"/>
    <cellStyle name="40% - Ênfase3 18" xfId="1743" xr:uid="{00000000-0005-0000-0000-00005F040000}"/>
    <cellStyle name="40% - Ênfase3 19" xfId="1744" xr:uid="{00000000-0005-0000-0000-000060040000}"/>
    <cellStyle name="40% - Ênfase3 2" xfId="141" xr:uid="{00000000-0005-0000-0000-000061040000}"/>
    <cellStyle name="40% - Ênfase3 20" xfId="1745" xr:uid="{00000000-0005-0000-0000-000062040000}"/>
    <cellStyle name="40% - Ênfase3 21" xfId="1746" xr:uid="{00000000-0005-0000-0000-000063040000}"/>
    <cellStyle name="40% - Ênfase3 22" xfId="1747" xr:uid="{00000000-0005-0000-0000-000064040000}"/>
    <cellStyle name="40% - Ênfase3 23" xfId="1748" xr:uid="{00000000-0005-0000-0000-000065040000}"/>
    <cellStyle name="40% - Ênfase3 24" xfId="1749" xr:uid="{00000000-0005-0000-0000-000066040000}"/>
    <cellStyle name="40% - Ênfase3 25" xfId="1750" xr:uid="{00000000-0005-0000-0000-000067040000}"/>
    <cellStyle name="40% - Ênfase3 26" xfId="1751" xr:uid="{00000000-0005-0000-0000-000068040000}"/>
    <cellStyle name="40% - Ênfase3 27" xfId="1752" xr:uid="{00000000-0005-0000-0000-000069040000}"/>
    <cellStyle name="40% - Ênfase3 28" xfId="1753" xr:uid="{00000000-0005-0000-0000-00006A040000}"/>
    <cellStyle name="40% - Ênfase3 29" xfId="1754" xr:uid="{00000000-0005-0000-0000-00006B040000}"/>
    <cellStyle name="40% - Ênfase3 3" xfId="142" xr:uid="{00000000-0005-0000-0000-00006C040000}"/>
    <cellStyle name="40% - Ênfase3 30" xfId="1755" xr:uid="{00000000-0005-0000-0000-00006D040000}"/>
    <cellStyle name="40% - Ênfase3 31" xfId="1756" xr:uid="{00000000-0005-0000-0000-00006E040000}"/>
    <cellStyle name="40% - Ênfase3 32" xfId="1757" xr:uid="{00000000-0005-0000-0000-00006F040000}"/>
    <cellStyle name="40% - Ênfase3 33" xfId="1758" xr:uid="{00000000-0005-0000-0000-000070040000}"/>
    <cellStyle name="40% - Ênfase3 34" xfId="1759" xr:uid="{00000000-0005-0000-0000-000071040000}"/>
    <cellStyle name="40% - Ênfase3 35" xfId="1760" xr:uid="{00000000-0005-0000-0000-000072040000}"/>
    <cellStyle name="40% - Ênfase3 36" xfId="1761" xr:uid="{00000000-0005-0000-0000-000073040000}"/>
    <cellStyle name="40% - Ênfase3 37" xfId="1762" xr:uid="{00000000-0005-0000-0000-000074040000}"/>
    <cellStyle name="40% - Ênfase3 38" xfId="1763" xr:uid="{00000000-0005-0000-0000-000075040000}"/>
    <cellStyle name="40% - Ênfase3 39" xfId="1764" xr:uid="{00000000-0005-0000-0000-000076040000}"/>
    <cellStyle name="40% - Ênfase3 4" xfId="143" xr:uid="{00000000-0005-0000-0000-000077040000}"/>
    <cellStyle name="40% - Ênfase3 40" xfId="1765" xr:uid="{00000000-0005-0000-0000-000078040000}"/>
    <cellStyle name="40% - Ênfase3 41" xfId="1766" xr:uid="{00000000-0005-0000-0000-000079040000}"/>
    <cellStyle name="40% - Ênfase3 42" xfId="1767" xr:uid="{00000000-0005-0000-0000-00007A040000}"/>
    <cellStyle name="40% - Ênfase3 43" xfId="1768" xr:uid="{00000000-0005-0000-0000-00007B040000}"/>
    <cellStyle name="40% - Ênfase3 44" xfId="1769" xr:uid="{00000000-0005-0000-0000-00007C040000}"/>
    <cellStyle name="40% - Ênfase3 45" xfId="1770" xr:uid="{00000000-0005-0000-0000-00007D040000}"/>
    <cellStyle name="40% - Ênfase3 46" xfId="1771" xr:uid="{00000000-0005-0000-0000-00007E040000}"/>
    <cellStyle name="40% - Ênfase3 47" xfId="1772" xr:uid="{00000000-0005-0000-0000-00007F040000}"/>
    <cellStyle name="40% - Ênfase3 48" xfId="1773" xr:uid="{00000000-0005-0000-0000-000080040000}"/>
    <cellStyle name="40% - Ênfase3 49" xfId="1774" xr:uid="{00000000-0005-0000-0000-000081040000}"/>
    <cellStyle name="40% - Ênfase3 5" xfId="144" xr:uid="{00000000-0005-0000-0000-000082040000}"/>
    <cellStyle name="40% - Ênfase3 50" xfId="1775" xr:uid="{00000000-0005-0000-0000-000083040000}"/>
    <cellStyle name="40% - Ênfase3 51" xfId="1776" xr:uid="{00000000-0005-0000-0000-000084040000}"/>
    <cellStyle name="40% - Ênfase3 52" xfId="1777" xr:uid="{00000000-0005-0000-0000-000085040000}"/>
    <cellStyle name="40% - Ênfase3 53" xfId="1778" xr:uid="{00000000-0005-0000-0000-000086040000}"/>
    <cellStyle name="40% - Ênfase3 54" xfId="1779" xr:uid="{00000000-0005-0000-0000-000087040000}"/>
    <cellStyle name="40% - Ênfase3 55" xfId="1780" xr:uid="{00000000-0005-0000-0000-000088040000}"/>
    <cellStyle name="40% - Ênfase3 56" xfId="1781" xr:uid="{00000000-0005-0000-0000-000089040000}"/>
    <cellStyle name="40% - Ênfase3 57" xfId="1782" xr:uid="{00000000-0005-0000-0000-00008A040000}"/>
    <cellStyle name="40% - Ênfase3 58" xfId="1783" xr:uid="{00000000-0005-0000-0000-00008B040000}"/>
    <cellStyle name="40% - Ênfase3 59" xfId="1784" xr:uid="{00000000-0005-0000-0000-00008C040000}"/>
    <cellStyle name="40% - Ênfase3 6" xfId="145" xr:uid="{00000000-0005-0000-0000-00008D040000}"/>
    <cellStyle name="40% - Ênfase3 60" xfId="1785" xr:uid="{00000000-0005-0000-0000-00008E040000}"/>
    <cellStyle name="40% - Ênfase3 61" xfId="1786" xr:uid="{00000000-0005-0000-0000-00008F040000}"/>
    <cellStyle name="40% - Ênfase3 62" xfId="1787" xr:uid="{00000000-0005-0000-0000-000090040000}"/>
    <cellStyle name="40% - Ênfase3 63" xfId="1788" xr:uid="{00000000-0005-0000-0000-000091040000}"/>
    <cellStyle name="40% - Ênfase3 64" xfId="1789" xr:uid="{00000000-0005-0000-0000-000092040000}"/>
    <cellStyle name="40% - Ênfase3 65" xfId="1790" xr:uid="{00000000-0005-0000-0000-000093040000}"/>
    <cellStyle name="40% - Ênfase3 66" xfId="1791" xr:uid="{00000000-0005-0000-0000-000094040000}"/>
    <cellStyle name="40% - Ênfase3 67" xfId="1792" xr:uid="{00000000-0005-0000-0000-000095040000}"/>
    <cellStyle name="40% - Ênfase3 68" xfId="1793" xr:uid="{00000000-0005-0000-0000-000096040000}"/>
    <cellStyle name="40% - Ênfase3 69" xfId="1794" xr:uid="{00000000-0005-0000-0000-000097040000}"/>
    <cellStyle name="40% - Ênfase3 7" xfId="146" xr:uid="{00000000-0005-0000-0000-000098040000}"/>
    <cellStyle name="40% - Ênfase3 70" xfId="1795" xr:uid="{00000000-0005-0000-0000-000099040000}"/>
    <cellStyle name="40% - Ênfase3 71" xfId="1796" xr:uid="{00000000-0005-0000-0000-00009A040000}"/>
    <cellStyle name="40% - Ênfase3 72" xfId="1797" xr:uid="{00000000-0005-0000-0000-00009B040000}"/>
    <cellStyle name="40% - Ênfase3 73" xfId="1798" xr:uid="{00000000-0005-0000-0000-00009C040000}"/>
    <cellStyle name="40% - Ênfase3 74" xfId="1799" xr:uid="{00000000-0005-0000-0000-00009D040000}"/>
    <cellStyle name="40% - Ênfase3 75" xfId="1800" xr:uid="{00000000-0005-0000-0000-00009E040000}"/>
    <cellStyle name="40% - Ênfase3 76" xfId="1801" xr:uid="{00000000-0005-0000-0000-00009F040000}"/>
    <cellStyle name="40% - Ênfase3 77" xfId="1802" xr:uid="{00000000-0005-0000-0000-0000A0040000}"/>
    <cellStyle name="40% - Ênfase3 78" xfId="1803" xr:uid="{00000000-0005-0000-0000-0000A1040000}"/>
    <cellStyle name="40% - Ênfase3 79" xfId="1804" xr:uid="{00000000-0005-0000-0000-0000A2040000}"/>
    <cellStyle name="40% - Ênfase3 8" xfId="147" xr:uid="{00000000-0005-0000-0000-0000A3040000}"/>
    <cellStyle name="40% - Ênfase3 80" xfId="1805" xr:uid="{00000000-0005-0000-0000-0000A4040000}"/>
    <cellStyle name="40% - Ênfase3 81" xfId="1806" xr:uid="{00000000-0005-0000-0000-0000A5040000}"/>
    <cellStyle name="40% - Ênfase3 82" xfId="1807" xr:uid="{00000000-0005-0000-0000-0000A6040000}"/>
    <cellStyle name="40% - Ênfase3 83" xfId="1808" xr:uid="{00000000-0005-0000-0000-0000A7040000}"/>
    <cellStyle name="40% - Ênfase3 84" xfId="1809" xr:uid="{00000000-0005-0000-0000-0000A8040000}"/>
    <cellStyle name="40% - Ênfase3 85" xfId="1810" xr:uid="{00000000-0005-0000-0000-0000A9040000}"/>
    <cellStyle name="40% - Ênfase3 86" xfId="1811" xr:uid="{00000000-0005-0000-0000-0000AA040000}"/>
    <cellStyle name="40% - Ênfase3 87" xfId="1812" xr:uid="{00000000-0005-0000-0000-0000AB040000}"/>
    <cellStyle name="40% - Ênfase3 88" xfId="1813" xr:uid="{00000000-0005-0000-0000-0000AC040000}"/>
    <cellStyle name="40% - Ênfase3 89" xfId="1814" xr:uid="{00000000-0005-0000-0000-0000AD040000}"/>
    <cellStyle name="40% - Ênfase3 9" xfId="148" xr:uid="{00000000-0005-0000-0000-0000AE040000}"/>
    <cellStyle name="40% - Ênfase3 90" xfId="1815" xr:uid="{00000000-0005-0000-0000-0000AF040000}"/>
    <cellStyle name="40% - Ênfase3 91" xfId="1816" xr:uid="{00000000-0005-0000-0000-0000B0040000}"/>
    <cellStyle name="40% - Ênfase3 92" xfId="1817" xr:uid="{00000000-0005-0000-0000-0000B1040000}"/>
    <cellStyle name="40% - Ênfase3 93" xfId="1818" xr:uid="{00000000-0005-0000-0000-0000B2040000}"/>
    <cellStyle name="40% - Ênfase3 94" xfId="1819" xr:uid="{00000000-0005-0000-0000-0000B3040000}"/>
    <cellStyle name="40% - Ênfase3 95" xfId="1820" xr:uid="{00000000-0005-0000-0000-0000B4040000}"/>
    <cellStyle name="40% - Ênfase3 96" xfId="1821" xr:uid="{00000000-0005-0000-0000-0000B5040000}"/>
    <cellStyle name="40% - Ênfase3 97" xfId="1822" xr:uid="{00000000-0005-0000-0000-0000B6040000}"/>
    <cellStyle name="40% - Ênfase3 98" xfId="1823" xr:uid="{00000000-0005-0000-0000-0000B7040000}"/>
    <cellStyle name="40% - Ênfase3 99" xfId="1824" xr:uid="{00000000-0005-0000-0000-0000B8040000}"/>
    <cellStyle name="40% - Ênfase4 10" xfId="149" xr:uid="{00000000-0005-0000-0000-0000B9040000}"/>
    <cellStyle name="40% - Ênfase4 100" xfId="1825" xr:uid="{00000000-0005-0000-0000-0000BA040000}"/>
    <cellStyle name="40% - Ênfase4 101" xfId="1826" xr:uid="{00000000-0005-0000-0000-0000BB040000}"/>
    <cellStyle name="40% - Ênfase4 102" xfId="1827" xr:uid="{00000000-0005-0000-0000-0000BC040000}"/>
    <cellStyle name="40% - Ênfase4 103" xfId="1828" xr:uid="{00000000-0005-0000-0000-0000BD040000}"/>
    <cellStyle name="40% - Ênfase4 104" xfId="1829" xr:uid="{00000000-0005-0000-0000-0000BE040000}"/>
    <cellStyle name="40% - Ênfase4 105" xfId="1830" xr:uid="{00000000-0005-0000-0000-0000BF040000}"/>
    <cellStyle name="40% - Ênfase4 106" xfId="1831" xr:uid="{00000000-0005-0000-0000-0000C0040000}"/>
    <cellStyle name="40% - Ênfase4 107" xfId="1832" xr:uid="{00000000-0005-0000-0000-0000C1040000}"/>
    <cellStyle name="40% - Ênfase4 108" xfId="1833" xr:uid="{00000000-0005-0000-0000-0000C2040000}"/>
    <cellStyle name="40% - Ênfase4 109" xfId="1834" xr:uid="{00000000-0005-0000-0000-0000C3040000}"/>
    <cellStyle name="40% - Ênfase4 11" xfId="150" xr:uid="{00000000-0005-0000-0000-0000C4040000}"/>
    <cellStyle name="40% - Ênfase4 110" xfId="1835" xr:uid="{00000000-0005-0000-0000-0000C5040000}"/>
    <cellStyle name="40% - Ênfase4 111" xfId="1836" xr:uid="{00000000-0005-0000-0000-0000C6040000}"/>
    <cellStyle name="40% - Ênfase4 112" xfId="1837" xr:uid="{00000000-0005-0000-0000-0000C7040000}"/>
    <cellStyle name="40% - Ênfase4 113" xfId="1838" xr:uid="{00000000-0005-0000-0000-0000C8040000}"/>
    <cellStyle name="40% - Ênfase4 114" xfId="1839" xr:uid="{00000000-0005-0000-0000-0000C9040000}"/>
    <cellStyle name="40% - Ênfase4 115" xfId="1840" xr:uid="{00000000-0005-0000-0000-0000CA040000}"/>
    <cellStyle name="40% - Ênfase4 116" xfId="1841" xr:uid="{00000000-0005-0000-0000-0000CB040000}"/>
    <cellStyle name="40% - Ênfase4 117" xfId="1842" xr:uid="{00000000-0005-0000-0000-0000CC040000}"/>
    <cellStyle name="40% - Ênfase4 118" xfId="1843" xr:uid="{00000000-0005-0000-0000-0000CD040000}"/>
    <cellStyle name="40% - Ênfase4 119" xfId="1844" xr:uid="{00000000-0005-0000-0000-0000CE040000}"/>
    <cellStyle name="40% - Ênfase4 12" xfId="151" xr:uid="{00000000-0005-0000-0000-0000CF040000}"/>
    <cellStyle name="40% - Ênfase4 120" xfId="1845" xr:uid="{00000000-0005-0000-0000-0000D0040000}"/>
    <cellStyle name="40% - Ênfase4 121" xfId="1846" xr:uid="{00000000-0005-0000-0000-0000D1040000}"/>
    <cellStyle name="40% - Ênfase4 122" xfId="1847" xr:uid="{00000000-0005-0000-0000-0000D2040000}"/>
    <cellStyle name="40% - Ênfase4 123" xfId="1848" xr:uid="{00000000-0005-0000-0000-0000D3040000}"/>
    <cellStyle name="40% - Ênfase4 124" xfId="1849" xr:uid="{00000000-0005-0000-0000-0000D4040000}"/>
    <cellStyle name="40% - Ênfase4 125" xfId="1850" xr:uid="{00000000-0005-0000-0000-0000D5040000}"/>
    <cellStyle name="40% - Ênfase4 126" xfId="1851" xr:uid="{00000000-0005-0000-0000-0000D6040000}"/>
    <cellStyle name="40% - Ênfase4 127" xfId="1852" xr:uid="{00000000-0005-0000-0000-0000D7040000}"/>
    <cellStyle name="40% - Ênfase4 128" xfId="1853" xr:uid="{00000000-0005-0000-0000-0000D8040000}"/>
    <cellStyle name="40% - Ênfase4 129" xfId="1854" xr:uid="{00000000-0005-0000-0000-0000D9040000}"/>
    <cellStyle name="40% - Ênfase4 13" xfId="152" xr:uid="{00000000-0005-0000-0000-0000DA040000}"/>
    <cellStyle name="40% - Ênfase4 130" xfId="1855" xr:uid="{00000000-0005-0000-0000-0000DB040000}"/>
    <cellStyle name="40% - Ênfase4 131" xfId="1856" xr:uid="{00000000-0005-0000-0000-0000DC040000}"/>
    <cellStyle name="40% - Ênfase4 132" xfId="1857" xr:uid="{00000000-0005-0000-0000-0000DD040000}"/>
    <cellStyle name="40% - Ênfase4 133" xfId="1858" xr:uid="{00000000-0005-0000-0000-0000DE040000}"/>
    <cellStyle name="40% - Ênfase4 134" xfId="1859" xr:uid="{00000000-0005-0000-0000-0000DF040000}"/>
    <cellStyle name="40% - Ênfase4 14" xfId="153" xr:uid="{00000000-0005-0000-0000-0000E0040000}"/>
    <cellStyle name="40% - Ênfase4 15" xfId="154" xr:uid="{00000000-0005-0000-0000-0000E1040000}"/>
    <cellStyle name="40% - Ênfase4 16" xfId="1860" xr:uid="{00000000-0005-0000-0000-0000E2040000}"/>
    <cellStyle name="40% - Ênfase4 17" xfId="1861" xr:uid="{00000000-0005-0000-0000-0000E3040000}"/>
    <cellStyle name="40% - Ênfase4 18" xfId="1862" xr:uid="{00000000-0005-0000-0000-0000E4040000}"/>
    <cellStyle name="40% - Ênfase4 19" xfId="1863" xr:uid="{00000000-0005-0000-0000-0000E5040000}"/>
    <cellStyle name="40% - Ênfase4 2" xfId="155" xr:uid="{00000000-0005-0000-0000-0000E6040000}"/>
    <cellStyle name="40% - Ênfase4 20" xfId="1864" xr:uid="{00000000-0005-0000-0000-0000E7040000}"/>
    <cellStyle name="40% - Ênfase4 21" xfId="1865" xr:uid="{00000000-0005-0000-0000-0000E8040000}"/>
    <cellStyle name="40% - Ênfase4 22" xfId="1866" xr:uid="{00000000-0005-0000-0000-0000E9040000}"/>
    <cellStyle name="40% - Ênfase4 23" xfId="1867" xr:uid="{00000000-0005-0000-0000-0000EA040000}"/>
    <cellStyle name="40% - Ênfase4 24" xfId="1868" xr:uid="{00000000-0005-0000-0000-0000EB040000}"/>
    <cellStyle name="40% - Ênfase4 25" xfId="1869" xr:uid="{00000000-0005-0000-0000-0000EC040000}"/>
    <cellStyle name="40% - Ênfase4 26" xfId="1870" xr:uid="{00000000-0005-0000-0000-0000ED040000}"/>
    <cellStyle name="40% - Ênfase4 27" xfId="1871" xr:uid="{00000000-0005-0000-0000-0000EE040000}"/>
    <cellStyle name="40% - Ênfase4 28" xfId="1872" xr:uid="{00000000-0005-0000-0000-0000EF040000}"/>
    <cellStyle name="40% - Ênfase4 29" xfId="1873" xr:uid="{00000000-0005-0000-0000-0000F0040000}"/>
    <cellStyle name="40% - Ênfase4 3" xfId="156" xr:uid="{00000000-0005-0000-0000-0000F1040000}"/>
    <cellStyle name="40% - Ênfase4 30" xfId="1874" xr:uid="{00000000-0005-0000-0000-0000F2040000}"/>
    <cellStyle name="40% - Ênfase4 31" xfId="1875" xr:uid="{00000000-0005-0000-0000-0000F3040000}"/>
    <cellStyle name="40% - Ênfase4 32" xfId="1876" xr:uid="{00000000-0005-0000-0000-0000F4040000}"/>
    <cellStyle name="40% - Ênfase4 33" xfId="1877" xr:uid="{00000000-0005-0000-0000-0000F5040000}"/>
    <cellStyle name="40% - Ênfase4 34" xfId="1878" xr:uid="{00000000-0005-0000-0000-0000F6040000}"/>
    <cellStyle name="40% - Ênfase4 35" xfId="1879" xr:uid="{00000000-0005-0000-0000-0000F7040000}"/>
    <cellStyle name="40% - Ênfase4 36" xfId="1880" xr:uid="{00000000-0005-0000-0000-0000F8040000}"/>
    <cellStyle name="40% - Ênfase4 37" xfId="1881" xr:uid="{00000000-0005-0000-0000-0000F9040000}"/>
    <cellStyle name="40% - Ênfase4 38" xfId="1882" xr:uid="{00000000-0005-0000-0000-0000FA040000}"/>
    <cellStyle name="40% - Ênfase4 39" xfId="1883" xr:uid="{00000000-0005-0000-0000-0000FB040000}"/>
    <cellStyle name="40% - Ênfase4 4" xfId="157" xr:uid="{00000000-0005-0000-0000-0000FC040000}"/>
    <cellStyle name="40% - Ênfase4 40" xfId="1884" xr:uid="{00000000-0005-0000-0000-0000FD040000}"/>
    <cellStyle name="40% - Ênfase4 41" xfId="1885" xr:uid="{00000000-0005-0000-0000-0000FE040000}"/>
    <cellStyle name="40% - Ênfase4 42" xfId="1886" xr:uid="{00000000-0005-0000-0000-0000FF040000}"/>
    <cellStyle name="40% - Ênfase4 43" xfId="1887" xr:uid="{00000000-0005-0000-0000-000000050000}"/>
    <cellStyle name="40% - Ênfase4 44" xfId="1888" xr:uid="{00000000-0005-0000-0000-000001050000}"/>
    <cellStyle name="40% - Ênfase4 45" xfId="1889" xr:uid="{00000000-0005-0000-0000-000002050000}"/>
    <cellStyle name="40% - Ênfase4 46" xfId="1890" xr:uid="{00000000-0005-0000-0000-000003050000}"/>
    <cellStyle name="40% - Ênfase4 47" xfId="1891" xr:uid="{00000000-0005-0000-0000-000004050000}"/>
    <cellStyle name="40% - Ênfase4 48" xfId="1892" xr:uid="{00000000-0005-0000-0000-000005050000}"/>
    <cellStyle name="40% - Ênfase4 49" xfId="1893" xr:uid="{00000000-0005-0000-0000-000006050000}"/>
    <cellStyle name="40% - Ênfase4 5" xfId="158" xr:uid="{00000000-0005-0000-0000-000007050000}"/>
    <cellStyle name="40% - Ênfase4 50" xfId="1894" xr:uid="{00000000-0005-0000-0000-000008050000}"/>
    <cellStyle name="40% - Ênfase4 51" xfId="1895" xr:uid="{00000000-0005-0000-0000-000009050000}"/>
    <cellStyle name="40% - Ênfase4 52" xfId="1896" xr:uid="{00000000-0005-0000-0000-00000A050000}"/>
    <cellStyle name="40% - Ênfase4 53" xfId="1897" xr:uid="{00000000-0005-0000-0000-00000B050000}"/>
    <cellStyle name="40% - Ênfase4 54" xfId="1898" xr:uid="{00000000-0005-0000-0000-00000C050000}"/>
    <cellStyle name="40% - Ênfase4 55" xfId="1899" xr:uid="{00000000-0005-0000-0000-00000D050000}"/>
    <cellStyle name="40% - Ênfase4 56" xfId="1900" xr:uid="{00000000-0005-0000-0000-00000E050000}"/>
    <cellStyle name="40% - Ênfase4 57" xfId="1901" xr:uid="{00000000-0005-0000-0000-00000F050000}"/>
    <cellStyle name="40% - Ênfase4 58" xfId="1902" xr:uid="{00000000-0005-0000-0000-000010050000}"/>
    <cellStyle name="40% - Ênfase4 59" xfId="1903" xr:uid="{00000000-0005-0000-0000-000011050000}"/>
    <cellStyle name="40% - Ênfase4 6" xfId="159" xr:uid="{00000000-0005-0000-0000-000012050000}"/>
    <cellStyle name="40% - Ênfase4 60" xfId="1904" xr:uid="{00000000-0005-0000-0000-000013050000}"/>
    <cellStyle name="40% - Ênfase4 61" xfId="1905" xr:uid="{00000000-0005-0000-0000-000014050000}"/>
    <cellStyle name="40% - Ênfase4 62" xfId="1906" xr:uid="{00000000-0005-0000-0000-000015050000}"/>
    <cellStyle name="40% - Ênfase4 63" xfId="1907" xr:uid="{00000000-0005-0000-0000-000016050000}"/>
    <cellStyle name="40% - Ênfase4 64" xfId="1908" xr:uid="{00000000-0005-0000-0000-000017050000}"/>
    <cellStyle name="40% - Ênfase4 65" xfId="1909" xr:uid="{00000000-0005-0000-0000-000018050000}"/>
    <cellStyle name="40% - Ênfase4 66" xfId="1910" xr:uid="{00000000-0005-0000-0000-000019050000}"/>
    <cellStyle name="40% - Ênfase4 67" xfId="1911" xr:uid="{00000000-0005-0000-0000-00001A050000}"/>
    <cellStyle name="40% - Ênfase4 68" xfId="1912" xr:uid="{00000000-0005-0000-0000-00001B050000}"/>
    <cellStyle name="40% - Ênfase4 69" xfId="1913" xr:uid="{00000000-0005-0000-0000-00001C050000}"/>
    <cellStyle name="40% - Ênfase4 7" xfId="160" xr:uid="{00000000-0005-0000-0000-00001D050000}"/>
    <cellStyle name="40% - Ênfase4 70" xfId="1914" xr:uid="{00000000-0005-0000-0000-00001E050000}"/>
    <cellStyle name="40% - Ênfase4 71" xfId="1915" xr:uid="{00000000-0005-0000-0000-00001F050000}"/>
    <cellStyle name="40% - Ênfase4 72" xfId="1916" xr:uid="{00000000-0005-0000-0000-000020050000}"/>
    <cellStyle name="40% - Ênfase4 73" xfId="1917" xr:uid="{00000000-0005-0000-0000-000021050000}"/>
    <cellStyle name="40% - Ênfase4 74" xfId="1918" xr:uid="{00000000-0005-0000-0000-000022050000}"/>
    <cellStyle name="40% - Ênfase4 75" xfId="1919" xr:uid="{00000000-0005-0000-0000-000023050000}"/>
    <cellStyle name="40% - Ênfase4 76" xfId="1920" xr:uid="{00000000-0005-0000-0000-000024050000}"/>
    <cellStyle name="40% - Ênfase4 77" xfId="1921" xr:uid="{00000000-0005-0000-0000-000025050000}"/>
    <cellStyle name="40% - Ênfase4 78" xfId="1922" xr:uid="{00000000-0005-0000-0000-000026050000}"/>
    <cellStyle name="40% - Ênfase4 79" xfId="1923" xr:uid="{00000000-0005-0000-0000-000027050000}"/>
    <cellStyle name="40% - Ênfase4 8" xfId="161" xr:uid="{00000000-0005-0000-0000-000028050000}"/>
    <cellStyle name="40% - Ênfase4 80" xfId="1924" xr:uid="{00000000-0005-0000-0000-000029050000}"/>
    <cellStyle name="40% - Ênfase4 81" xfId="1925" xr:uid="{00000000-0005-0000-0000-00002A050000}"/>
    <cellStyle name="40% - Ênfase4 82" xfId="1926" xr:uid="{00000000-0005-0000-0000-00002B050000}"/>
    <cellStyle name="40% - Ênfase4 83" xfId="1927" xr:uid="{00000000-0005-0000-0000-00002C050000}"/>
    <cellStyle name="40% - Ênfase4 84" xfId="1928" xr:uid="{00000000-0005-0000-0000-00002D050000}"/>
    <cellStyle name="40% - Ênfase4 85" xfId="1929" xr:uid="{00000000-0005-0000-0000-00002E050000}"/>
    <cellStyle name="40% - Ênfase4 86" xfId="1930" xr:uid="{00000000-0005-0000-0000-00002F050000}"/>
    <cellStyle name="40% - Ênfase4 87" xfId="1931" xr:uid="{00000000-0005-0000-0000-000030050000}"/>
    <cellStyle name="40% - Ênfase4 88" xfId="1932" xr:uid="{00000000-0005-0000-0000-000031050000}"/>
    <cellStyle name="40% - Ênfase4 89" xfId="1933" xr:uid="{00000000-0005-0000-0000-000032050000}"/>
    <cellStyle name="40% - Ênfase4 9" xfId="162" xr:uid="{00000000-0005-0000-0000-000033050000}"/>
    <cellStyle name="40% - Ênfase4 90" xfId="1934" xr:uid="{00000000-0005-0000-0000-000034050000}"/>
    <cellStyle name="40% - Ênfase4 91" xfId="1935" xr:uid="{00000000-0005-0000-0000-000035050000}"/>
    <cellStyle name="40% - Ênfase4 92" xfId="1936" xr:uid="{00000000-0005-0000-0000-000036050000}"/>
    <cellStyle name="40% - Ênfase4 93" xfId="1937" xr:uid="{00000000-0005-0000-0000-000037050000}"/>
    <cellStyle name="40% - Ênfase4 94" xfId="1938" xr:uid="{00000000-0005-0000-0000-000038050000}"/>
    <cellStyle name="40% - Ênfase4 95" xfId="1939" xr:uid="{00000000-0005-0000-0000-000039050000}"/>
    <cellStyle name="40% - Ênfase4 96" xfId="1940" xr:uid="{00000000-0005-0000-0000-00003A050000}"/>
    <cellStyle name="40% - Ênfase4 97" xfId="1941" xr:uid="{00000000-0005-0000-0000-00003B050000}"/>
    <cellStyle name="40% - Ênfase4 98" xfId="1942" xr:uid="{00000000-0005-0000-0000-00003C050000}"/>
    <cellStyle name="40% - Ênfase4 99" xfId="1943" xr:uid="{00000000-0005-0000-0000-00003D050000}"/>
    <cellStyle name="40% - Ênfase5 10" xfId="163" xr:uid="{00000000-0005-0000-0000-00003E050000}"/>
    <cellStyle name="40% - Ênfase5 100" xfId="1944" xr:uid="{00000000-0005-0000-0000-00003F050000}"/>
    <cellStyle name="40% - Ênfase5 101" xfId="1945" xr:uid="{00000000-0005-0000-0000-000040050000}"/>
    <cellStyle name="40% - Ênfase5 102" xfId="1946" xr:uid="{00000000-0005-0000-0000-000041050000}"/>
    <cellStyle name="40% - Ênfase5 103" xfId="1947" xr:uid="{00000000-0005-0000-0000-000042050000}"/>
    <cellStyle name="40% - Ênfase5 104" xfId="1948" xr:uid="{00000000-0005-0000-0000-000043050000}"/>
    <cellStyle name="40% - Ênfase5 105" xfId="1949" xr:uid="{00000000-0005-0000-0000-000044050000}"/>
    <cellStyle name="40% - Ênfase5 106" xfId="1950" xr:uid="{00000000-0005-0000-0000-000045050000}"/>
    <cellStyle name="40% - Ênfase5 107" xfId="1951" xr:uid="{00000000-0005-0000-0000-000046050000}"/>
    <cellStyle name="40% - Ênfase5 108" xfId="1952" xr:uid="{00000000-0005-0000-0000-000047050000}"/>
    <cellStyle name="40% - Ênfase5 109" xfId="1953" xr:uid="{00000000-0005-0000-0000-000048050000}"/>
    <cellStyle name="40% - Ênfase5 11" xfId="164" xr:uid="{00000000-0005-0000-0000-000049050000}"/>
    <cellStyle name="40% - Ênfase5 110" xfId="1954" xr:uid="{00000000-0005-0000-0000-00004A050000}"/>
    <cellStyle name="40% - Ênfase5 111" xfId="1955" xr:uid="{00000000-0005-0000-0000-00004B050000}"/>
    <cellStyle name="40% - Ênfase5 112" xfId="1956" xr:uid="{00000000-0005-0000-0000-00004C050000}"/>
    <cellStyle name="40% - Ênfase5 113" xfId="1957" xr:uid="{00000000-0005-0000-0000-00004D050000}"/>
    <cellStyle name="40% - Ênfase5 114" xfId="1958" xr:uid="{00000000-0005-0000-0000-00004E050000}"/>
    <cellStyle name="40% - Ênfase5 115" xfId="1959" xr:uid="{00000000-0005-0000-0000-00004F050000}"/>
    <cellStyle name="40% - Ênfase5 116" xfId="1960" xr:uid="{00000000-0005-0000-0000-000050050000}"/>
    <cellStyle name="40% - Ênfase5 117" xfId="1961" xr:uid="{00000000-0005-0000-0000-000051050000}"/>
    <cellStyle name="40% - Ênfase5 118" xfId="1962" xr:uid="{00000000-0005-0000-0000-000052050000}"/>
    <cellStyle name="40% - Ênfase5 119" xfId="1963" xr:uid="{00000000-0005-0000-0000-000053050000}"/>
    <cellStyle name="40% - Ênfase5 12" xfId="165" xr:uid="{00000000-0005-0000-0000-000054050000}"/>
    <cellStyle name="40% - Ênfase5 120" xfId="1964" xr:uid="{00000000-0005-0000-0000-000055050000}"/>
    <cellStyle name="40% - Ênfase5 121" xfId="1965" xr:uid="{00000000-0005-0000-0000-000056050000}"/>
    <cellStyle name="40% - Ênfase5 122" xfId="1966" xr:uid="{00000000-0005-0000-0000-000057050000}"/>
    <cellStyle name="40% - Ênfase5 123" xfId="1967" xr:uid="{00000000-0005-0000-0000-000058050000}"/>
    <cellStyle name="40% - Ênfase5 124" xfId="1968" xr:uid="{00000000-0005-0000-0000-000059050000}"/>
    <cellStyle name="40% - Ênfase5 125" xfId="1969" xr:uid="{00000000-0005-0000-0000-00005A050000}"/>
    <cellStyle name="40% - Ênfase5 126" xfId="1970" xr:uid="{00000000-0005-0000-0000-00005B050000}"/>
    <cellStyle name="40% - Ênfase5 127" xfId="1971" xr:uid="{00000000-0005-0000-0000-00005C050000}"/>
    <cellStyle name="40% - Ênfase5 128" xfId="1972" xr:uid="{00000000-0005-0000-0000-00005D050000}"/>
    <cellStyle name="40% - Ênfase5 129" xfId="1973" xr:uid="{00000000-0005-0000-0000-00005E050000}"/>
    <cellStyle name="40% - Ênfase5 13" xfId="166" xr:uid="{00000000-0005-0000-0000-00005F050000}"/>
    <cellStyle name="40% - Ênfase5 130" xfId="1974" xr:uid="{00000000-0005-0000-0000-000060050000}"/>
    <cellStyle name="40% - Ênfase5 131" xfId="1975" xr:uid="{00000000-0005-0000-0000-000061050000}"/>
    <cellStyle name="40% - Ênfase5 132" xfId="1976" xr:uid="{00000000-0005-0000-0000-000062050000}"/>
    <cellStyle name="40% - Ênfase5 133" xfId="1977" xr:uid="{00000000-0005-0000-0000-000063050000}"/>
    <cellStyle name="40% - Ênfase5 134" xfId="1978" xr:uid="{00000000-0005-0000-0000-000064050000}"/>
    <cellStyle name="40% - Ênfase5 14" xfId="167" xr:uid="{00000000-0005-0000-0000-000065050000}"/>
    <cellStyle name="40% - Ênfase5 15" xfId="168" xr:uid="{00000000-0005-0000-0000-000066050000}"/>
    <cellStyle name="40% - Ênfase5 16" xfId="1979" xr:uid="{00000000-0005-0000-0000-000067050000}"/>
    <cellStyle name="40% - Ênfase5 17" xfId="1980" xr:uid="{00000000-0005-0000-0000-000068050000}"/>
    <cellStyle name="40% - Ênfase5 18" xfId="1981" xr:uid="{00000000-0005-0000-0000-000069050000}"/>
    <cellStyle name="40% - Ênfase5 19" xfId="1982" xr:uid="{00000000-0005-0000-0000-00006A050000}"/>
    <cellStyle name="40% - Ênfase5 2" xfId="169" xr:uid="{00000000-0005-0000-0000-00006B050000}"/>
    <cellStyle name="40% - Ênfase5 20" xfId="1983" xr:uid="{00000000-0005-0000-0000-00006C050000}"/>
    <cellStyle name="40% - Ênfase5 21" xfId="1984" xr:uid="{00000000-0005-0000-0000-00006D050000}"/>
    <cellStyle name="40% - Ênfase5 22" xfId="1985" xr:uid="{00000000-0005-0000-0000-00006E050000}"/>
    <cellStyle name="40% - Ênfase5 23" xfId="1986" xr:uid="{00000000-0005-0000-0000-00006F050000}"/>
    <cellStyle name="40% - Ênfase5 24" xfId="1987" xr:uid="{00000000-0005-0000-0000-000070050000}"/>
    <cellStyle name="40% - Ênfase5 25" xfId="1988" xr:uid="{00000000-0005-0000-0000-000071050000}"/>
    <cellStyle name="40% - Ênfase5 26" xfId="1989" xr:uid="{00000000-0005-0000-0000-000072050000}"/>
    <cellStyle name="40% - Ênfase5 27" xfId="1990" xr:uid="{00000000-0005-0000-0000-000073050000}"/>
    <cellStyle name="40% - Ênfase5 28" xfId="1991" xr:uid="{00000000-0005-0000-0000-000074050000}"/>
    <cellStyle name="40% - Ênfase5 29" xfId="1992" xr:uid="{00000000-0005-0000-0000-000075050000}"/>
    <cellStyle name="40% - Ênfase5 3" xfId="170" xr:uid="{00000000-0005-0000-0000-000076050000}"/>
    <cellStyle name="40% - Ênfase5 30" xfId="1993" xr:uid="{00000000-0005-0000-0000-000077050000}"/>
    <cellStyle name="40% - Ênfase5 31" xfId="1994" xr:uid="{00000000-0005-0000-0000-000078050000}"/>
    <cellStyle name="40% - Ênfase5 32" xfId="1995" xr:uid="{00000000-0005-0000-0000-000079050000}"/>
    <cellStyle name="40% - Ênfase5 33" xfId="1996" xr:uid="{00000000-0005-0000-0000-00007A050000}"/>
    <cellStyle name="40% - Ênfase5 34" xfId="1997" xr:uid="{00000000-0005-0000-0000-00007B050000}"/>
    <cellStyle name="40% - Ênfase5 35" xfId="1998" xr:uid="{00000000-0005-0000-0000-00007C050000}"/>
    <cellStyle name="40% - Ênfase5 36" xfId="1999" xr:uid="{00000000-0005-0000-0000-00007D050000}"/>
    <cellStyle name="40% - Ênfase5 37" xfId="2000" xr:uid="{00000000-0005-0000-0000-00007E050000}"/>
    <cellStyle name="40% - Ênfase5 38" xfId="2001" xr:uid="{00000000-0005-0000-0000-00007F050000}"/>
    <cellStyle name="40% - Ênfase5 39" xfId="2002" xr:uid="{00000000-0005-0000-0000-000080050000}"/>
    <cellStyle name="40% - Ênfase5 4" xfId="171" xr:uid="{00000000-0005-0000-0000-000081050000}"/>
    <cellStyle name="40% - Ênfase5 40" xfId="2003" xr:uid="{00000000-0005-0000-0000-000082050000}"/>
    <cellStyle name="40% - Ênfase5 41" xfId="2004" xr:uid="{00000000-0005-0000-0000-000083050000}"/>
    <cellStyle name="40% - Ênfase5 42" xfId="2005" xr:uid="{00000000-0005-0000-0000-000084050000}"/>
    <cellStyle name="40% - Ênfase5 43" xfId="2006" xr:uid="{00000000-0005-0000-0000-000085050000}"/>
    <cellStyle name="40% - Ênfase5 44" xfId="2007" xr:uid="{00000000-0005-0000-0000-000086050000}"/>
    <cellStyle name="40% - Ênfase5 45" xfId="2008" xr:uid="{00000000-0005-0000-0000-000087050000}"/>
    <cellStyle name="40% - Ênfase5 46" xfId="2009" xr:uid="{00000000-0005-0000-0000-000088050000}"/>
    <cellStyle name="40% - Ênfase5 47" xfId="2010" xr:uid="{00000000-0005-0000-0000-000089050000}"/>
    <cellStyle name="40% - Ênfase5 48" xfId="2011" xr:uid="{00000000-0005-0000-0000-00008A050000}"/>
    <cellStyle name="40% - Ênfase5 49" xfId="2012" xr:uid="{00000000-0005-0000-0000-00008B050000}"/>
    <cellStyle name="40% - Ênfase5 5" xfId="172" xr:uid="{00000000-0005-0000-0000-00008C050000}"/>
    <cellStyle name="40% - Ênfase5 50" xfId="2013" xr:uid="{00000000-0005-0000-0000-00008D050000}"/>
    <cellStyle name="40% - Ênfase5 51" xfId="2014" xr:uid="{00000000-0005-0000-0000-00008E050000}"/>
    <cellStyle name="40% - Ênfase5 52" xfId="2015" xr:uid="{00000000-0005-0000-0000-00008F050000}"/>
    <cellStyle name="40% - Ênfase5 53" xfId="2016" xr:uid="{00000000-0005-0000-0000-000090050000}"/>
    <cellStyle name="40% - Ênfase5 54" xfId="2017" xr:uid="{00000000-0005-0000-0000-000091050000}"/>
    <cellStyle name="40% - Ênfase5 55" xfId="2018" xr:uid="{00000000-0005-0000-0000-000092050000}"/>
    <cellStyle name="40% - Ênfase5 56" xfId="2019" xr:uid="{00000000-0005-0000-0000-000093050000}"/>
    <cellStyle name="40% - Ênfase5 57" xfId="2020" xr:uid="{00000000-0005-0000-0000-000094050000}"/>
    <cellStyle name="40% - Ênfase5 58" xfId="2021" xr:uid="{00000000-0005-0000-0000-000095050000}"/>
    <cellStyle name="40% - Ênfase5 59" xfId="2022" xr:uid="{00000000-0005-0000-0000-000096050000}"/>
    <cellStyle name="40% - Ênfase5 6" xfId="173" xr:uid="{00000000-0005-0000-0000-000097050000}"/>
    <cellStyle name="40% - Ênfase5 60" xfId="2023" xr:uid="{00000000-0005-0000-0000-000098050000}"/>
    <cellStyle name="40% - Ênfase5 61" xfId="2024" xr:uid="{00000000-0005-0000-0000-000099050000}"/>
    <cellStyle name="40% - Ênfase5 62" xfId="2025" xr:uid="{00000000-0005-0000-0000-00009A050000}"/>
    <cellStyle name="40% - Ênfase5 63" xfId="2026" xr:uid="{00000000-0005-0000-0000-00009B050000}"/>
    <cellStyle name="40% - Ênfase5 64" xfId="2027" xr:uid="{00000000-0005-0000-0000-00009C050000}"/>
    <cellStyle name="40% - Ênfase5 65" xfId="2028" xr:uid="{00000000-0005-0000-0000-00009D050000}"/>
    <cellStyle name="40% - Ênfase5 66" xfId="2029" xr:uid="{00000000-0005-0000-0000-00009E050000}"/>
    <cellStyle name="40% - Ênfase5 67" xfId="2030" xr:uid="{00000000-0005-0000-0000-00009F050000}"/>
    <cellStyle name="40% - Ênfase5 68" xfId="2031" xr:uid="{00000000-0005-0000-0000-0000A0050000}"/>
    <cellStyle name="40% - Ênfase5 69" xfId="2032" xr:uid="{00000000-0005-0000-0000-0000A1050000}"/>
    <cellStyle name="40% - Ênfase5 7" xfId="174" xr:uid="{00000000-0005-0000-0000-0000A2050000}"/>
    <cellStyle name="40% - Ênfase5 70" xfId="2033" xr:uid="{00000000-0005-0000-0000-0000A3050000}"/>
    <cellStyle name="40% - Ênfase5 71" xfId="2034" xr:uid="{00000000-0005-0000-0000-0000A4050000}"/>
    <cellStyle name="40% - Ênfase5 72" xfId="2035" xr:uid="{00000000-0005-0000-0000-0000A5050000}"/>
    <cellStyle name="40% - Ênfase5 73" xfId="2036" xr:uid="{00000000-0005-0000-0000-0000A6050000}"/>
    <cellStyle name="40% - Ênfase5 74" xfId="2037" xr:uid="{00000000-0005-0000-0000-0000A7050000}"/>
    <cellStyle name="40% - Ênfase5 75" xfId="2038" xr:uid="{00000000-0005-0000-0000-0000A8050000}"/>
    <cellStyle name="40% - Ênfase5 76" xfId="2039" xr:uid="{00000000-0005-0000-0000-0000A9050000}"/>
    <cellStyle name="40% - Ênfase5 77" xfId="2040" xr:uid="{00000000-0005-0000-0000-0000AA050000}"/>
    <cellStyle name="40% - Ênfase5 78" xfId="2041" xr:uid="{00000000-0005-0000-0000-0000AB050000}"/>
    <cellStyle name="40% - Ênfase5 79" xfId="2042" xr:uid="{00000000-0005-0000-0000-0000AC050000}"/>
    <cellStyle name="40% - Ênfase5 8" xfId="175" xr:uid="{00000000-0005-0000-0000-0000AD050000}"/>
    <cellStyle name="40% - Ênfase5 80" xfId="2043" xr:uid="{00000000-0005-0000-0000-0000AE050000}"/>
    <cellStyle name="40% - Ênfase5 81" xfId="2044" xr:uid="{00000000-0005-0000-0000-0000AF050000}"/>
    <cellStyle name="40% - Ênfase5 82" xfId="2045" xr:uid="{00000000-0005-0000-0000-0000B0050000}"/>
    <cellStyle name="40% - Ênfase5 83" xfId="2046" xr:uid="{00000000-0005-0000-0000-0000B1050000}"/>
    <cellStyle name="40% - Ênfase5 84" xfId="2047" xr:uid="{00000000-0005-0000-0000-0000B2050000}"/>
    <cellStyle name="40% - Ênfase5 85" xfId="2048" xr:uid="{00000000-0005-0000-0000-0000B3050000}"/>
    <cellStyle name="40% - Ênfase5 86" xfId="2049" xr:uid="{00000000-0005-0000-0000-0000B4050000}"/>
    <cellStyle name="40% - Ênfase5 87" xfId="2050" xr:uid="{00000000-0005-0000-0000-0000B5050000}"/>
    <cellStyle name="40% - Ênfase5 88" xfId="2051" xr:uid="{00000000-0005-0000-0000-0000B6050000}"/>
    <cellStyle name="40% - Ênfase5 89" xfId="2052" xr:uid="{00000000-0005-0000-0000-0000B7050000}"/>
    <cellStyle name="40% - Ênfase5 9" xfId="176" xr:uid="{00000000-0005-0000-0000-0000B8050000}"/>
    <cellStyle name="40% - Ênfase5 90" xfId="2053" xr:uid="{00000000-0005-0000-0000-0000B9050000}"/>
    <cellStyle name="40% - Ênfase5 91" xfId="2054" xr:uid="{00000000-0005-0000-0000-0000BA050000}"/>
    <cellStyle name="40% - Ênfase5 92" xfId="2055" xr:uid="{00000000-0005-0000-0000-0000BB050000}"/>
    <cellStyle name="40% - Ênfase5 93" xfId="2056" xr:uid="{00000000-0005-0000-0000-0000BC050000}"/>
    <cellStyle name="40% - Ênfase5 94" xfId="2057" xr:uid="{00000000-0005-0000-0000-0000BD050000}"/>
    <cellStyle name="40% - Ênfase5 95" xfId="2058" xr:uid="{00000000-0005-0000-0000-0000BE050000}"/>
    <cellStyle name="40% - Ênfase5 96" xfId="2059" xr:uid="{00000000-0005-0000-0000-0000BF050000}"/>
    <cellStyle name="40% - Ênfase5 97" xfId="2060" xr:uid="{00000000-0005-0000-0000-0000C0050000}"/>
    <cellStyle name="40% - Ênfase5 98" xfId="2061" xr:uid="{00000000-0005-0000-0000-0000C1050000}"/>
    <cellStyle name="40% - Ênfase5 99" xfId="2062" xr:uid="{00000000-0005-0000-0000-0000C2050000}"/>
    <cellStyle name="40% - Ênfase6 10" xfId="177" xr:uid="{00000000-0005-0000-0000-0000C3050000}"/>
    <cellStyle name="40% - Ênfase6 100" xfId="2063" xr:uid="{00000000-0005-0000-0000-0000C4050000}"/>
    <cellStyle name="40% - Ênfase6 101" xfId="2064" xr:uid="{00000000-0005-0000-0000-0000C5050000}"/>
    <cellStyle name="40% - Ênfase6 102" xfId="2065" xr:uid="{00000000-0005-0000-0000-0000C6050000}"/>
    <cellStyle name="40% - Ênfase6 103" xfId="2066" xr:uid="{00000000-0005-0000-0000-0000C7050000}"/>
    <cellStyle name="40% - Ênfase6 104" xfId="2067" xr:uid="{00000000-0005-0000-0000-0000C8050000}"/>
    <cellStyle name="40% - Ênfase6 105" xfId="2068" xr:uid="{00000000-0005-0000-0000-0000C9050000}"/>
    <cellStyle name="40% - Ênfase6 106" xfId="2069" xr:uid="{00000000-0005-0000-0000-0000CA050000}"/>
    <cellStyle name="40% - Ênfase6 107" xfId="2070" xr:uid="{00000000-0005-0000-0000-0000CB050000}"/>
    <cellStyle name="40% - Ênfase6 108" xfId="2071" xr:uid="{00000000-0005-0000-0000-0000CC050000}"/>
    <cellStyle name="40% - Ênfase6 109" xfId="2072" xr:uid="{00000000-0005-0000-0000-0000CD050000}"/>
    <cellStyle name="40% - Ênfase6 11" xfId="178" xr:uid="{00000000-0005-0000-0000-0000CE050000}"/>
    <cellStyle name="40% - Ênfase6 110" xfId="2073" xr:uid="{00000000-0005-0000-0000-0000CF050000}"/>
    <cellStyle name="40% - Ênfase6 111" xfId="2074" xr:uid="{00000000-0005-0000-0000-0000D0050000}"/>
    <cellStyle name="40% - Ênfase6 112" xfId="2075" xr:uid="{00000000-0005-0000-0000-0000D1050000}"/>
    <cellStyle name="40% - Ênfase6 113" xfId="2076" xr:uid="{00000000-0005-0000-0000-0000D2050000}"/>
    <cellStyle name="40% - Ênfase6 114" xfId="2077" xr:uid="{00000000-0005-0000-0000-0000D3050000}"/>
    <cellStyle name="40% - Ênfase6 115" xfId="2078" xr:uid="{00000000-0005-0000-0000-0000D4050000}"/>
    <cellStyle name="40% - Ênfase6 116" xfId="2079" xr:uid="{00000000-0005-0000-0000-0000D5050000}"/>
    <cellStyle name="40% - Ênfase6 117" xfId="2080" xr:uid="{00000000-0005-0000-0000-0000D6050000}"/>
    <cellStyle name="40% - Ênfase6 118" xfId="2081" xr:uid="{00000000-0005-0000-0000-0000D7050000}"/>
    <cellStyle name="40% - Ênfase6 119" xfId="2082" xr:uid="{00000000-0005-0000-0000-0000D8050000}"/>
    <cellStyle name="40% - Ênfase6 12" xfId="179" xr:uid="{00000000-0005-0000-0000-0000D9050000}"/>
    <cellStyle name="40% - Ênfase6 120" xfId="2083" xr:uid="{00000000-0005-0000-0000-0000DA050000}"/>
    <cellStyle name="40% - Ênfase6 121" xfId="2084" xr:uid="{00000000-0005-0000-0000-0000DB050000}"/>
    <cellStyle name="40% - Ênfase6 122" xfId="2085" xr:uid="{00000000-0005-0000-0000-0000DC050000}"/>
    <cellStyle name="40% - Ênfase6 123" xfId="2086" xr:uid="{00000000-0005-0000-0000-0000DD050000}"/>
    <cellStyle name="40% - Ênfase6 124" xfId="2087" xr:uid="{00000000-0005-0000-0000-0000DE050000}"/>
    <cellStyle name="40% - Ênfase6 125" xfId="2088" xr:uid="{00000000-0005-0000-0000-0000DF050000}"/>
    <cellStyle name="40% - Ênfase6 126" xfId="2089" xr:uid="{00000000-0005-0000-0000-0000E0050000}"/>
    <cellStyle name="40% - Ênfase6 127" xfId="2090" xr:uid="{00000000-0005-0000-0000-0000E1050000}"/>
    <cellStyle name="40% - Ênfase6 128" xfId="2091" xr:uid="{00000000-0005-0000-0000-0000E2050000}"/>
    <cellStyle name="40% - Ênfase6 129" xfId="2092" xr:uid="{00000000-0005-0000-0000-0000E3050000}"/>
    <cellStyle name="40% - Ênfase6 13" xfId="180" xr:uid="{00000000-0005-0000-0000-0000E4050000}"/>
    <cellStyle name="40% - Ênfase6 130" xfId="2093" xr:uid="{00000000-0005-0000-0000-0000E5050000}"/>
    <cellStyle name="40% - Ênfase6 131" xfId="2094" xr:uid="{00000000-0005-0000-0000-0000E6050000}"/>
    <cellStyle name="40% - Ênfase6 132" xfId="2095" xr:uid="{00000000-0005-0000-0000-0000E7050000}"/>
    <cellStyle name="40% - Ênfase6 133" xfId="2096" xr:uid="{00000000-0005-0000-0000-0000E8050000}"/>
    <cellStyle name="40% - Ênfase6 134" xfId="2097" xr:uid="{00000000-0005-0000-0000-0000E9050000}"/>
    <cellStyle name="40% - Ênfase6 14" xfId="181" xr:uid="{00000000-0005-0000-0000-0000EA050000}"/>
    <cellStyle name="40% - Ênfase6 15" xfId="182" xr:uid="{00000000-0005-0000-0000-0000EB050000}"/>
    <cellStyle name="40% - Ênfase6 16" xfId="2098" xr:uid="{00000000-0005-0000-0000-0000EC050000}"/>
    <cellStyle name="40% - Ênfase6 17" xfId="2099" xr:uid="{00000000-0005-0000-0000-0000ED050000}"/>
    <cellStyle name="40% - Ênfase6 18" xfId="2100" xr:uid="{00000000-0005-0000-0000-0000EE050000}"/>
    <cellStyle name="40% - Ênfase6 19" xfId="2101" xr:uid="{00000000-0005-0000-0000-0000EF050000}"/>
    <cellStyle name="40% - Ênfase6 2" xfId="183" xr:uid="{00000000-0005-0000-0000-0000F0050000}"/>
    <cellStyle name="40% - Ênfase6 20" xfId="2102" xr:uid="{00000000-0005-0000-0000-0000F1050000}"/>
    <cellStyle name="40% - Ênfase6 21" xfId="2103" xr:uid="{00000000-0005-0000-0000-0000F2050000}"/>
    <cellStyle name="40% - Ênfase6 22" xfId="2104" xr:uid="{00000000-0005-0000-0000-0000F3050000}"/>
    <cellStyle name="40% - Ênfase6 23" xfId="2105" xr:uid="{00000000-0005-0000-0000-0000F4050000}"/>
    <cellStyle name="40% - Ênfase6 24" xfId="2106" xr:uid="{00000000-0005-0000-0000-0000F5050000}"/>
    <cellStyle name="40% - Ênfase6 25" xfId="2107" xr:uid="{00000000-0005-0000-0000-0000F6050000}"/>
    <cellStyle name="40% - Ênfase6 26" xfId="2108" xr:uid="{00000000-0005-0000-0000-0000F7050000}"/>
    <cellStyle name="40% - Ênfase6 27" xfId="2109" xr:uid="{00000000-0005-0000-0000-0000F8050000}"/>
    <cellStyle name="40% - Ênfase6 28" xfId="2110" xr:uid="{00000000-0005-0000-0000-0000F9050000}"/>
    <cellStyle name="40% - Ênfase6 29" xfId="2111" xr:uid="{00000000-0005-0000-0000-0000FA050000}"/>
    <cellStyle name="40% - Ênfase6 3" xfId="184" xr:uid="{00000000-0005-0000-0000-0000FB050000}"/>
    <cellStyle name="40% - Ênfase6 30" xfId="2112" xr:uid="{00000000-0005-0000-0000-0000FC050000}"/>
    <cellStyle name="40% - Ênfase6 31" xfId="2113" xr:uid="{00000000-0005-0000-0000-0000FD050000}"/>
    <cellStyle name="40% - Ênfase6 32" xfId="2114" xr:uid="{00000000-0005-0000-0000-0000FE050000}"/>
    <cellStyle name="40% - Ênfase6 33" xfId="2115" xr:uid="{00000000-0005-0000-0000-0000FF050000}"/>
    <cellStyle name="40% - Ênfase6 34" xfId="2116" xr:uid="{00000000-0005-0000-0000-000000060000}"/>
    <cellStyle name="40% - Ênfase6 35" xfId="2117" xr:uid="{00000000-0005-0000-0000-000001060000}"/>
    <cellStyle name="40% - Ênfase6 36" xfId="2118" xr:uid="{00000000-0005-0000-0000-000002060000}"/>
    <cellStyle name="40% - Ênfase6 37" xfId="2119" xr:uid="{00000000-0005-0000-0000-000003060000}"/>
    <cellStyle name="40% - Ênfase6 38" xfId="2120" xr:uid="{00000000-0005-0000-0000-000004060000}"/>
    <cellStyle name="40% - Ênfase6 39" xfId="2121" xr:uid="{00000000-0005-0000-0000-000005060000}"/>
    <cellStyle name="40% - Ênfase6 4" xfId="185" xr:uid="{00000000-0005-0000-0000-000006060000}"/>
    <cellStyle name="40% - Ênfase6 40" xfId="2122" xr:uid="{00000000-0005-0000-0000-000007060000}"/>
    <cellStyle name="40% - Ênfase6 41" xfId="2123" xr:uid="{00000000-0005-0000-0000-000008060000}"/>
    <cellStyle name="40% - Ênfase6 42" xfId="2124" xr:uid="{00000000-0005-0000-0000-000009060000}"/>
    <cellStyle name="40% - Ênfase6 43" xfId="2125" xr:uid="{00000000-0005-0000-0000-00000A060000}"/>
    <cellStyle name="40% - Ênfase6 44" xfId="2126" xr:uid="{00000000-0005-0000-0000-00000B060000}"/>
    <cellStyle name="40% - Ênfase6 45" xfId="2127" xr:uid="{00000000-0005-0000-0000-00000C060000}"/>
    <cellStyle name="40% - Ênfase6 46" xfId="2128" xr:uid="{00000000-0005-0000-0000-00000D060000}"/>
    <cellStyle name="40% - Ênfase6 47" xfId="2129" xr:uid="{00000000-0005-0000-0000-00000E060000}"/>
    <cellStyle name="40% - Ênfase6 48" xfId="2130" xr:uid="{00000000-0005-0000-0000-00000F060000}"/>
    <cellStyle name="40% - Ênfase6 49" xfId="2131" xr:uid="{00000000-0005-0000-0000-000010060000}"/>
    <cellStyle name="40% - Ênfase6 5" xfId="186" xr:uid="{00000000-0005-0000-0000-000011060000}"/>
    <cellStyle name="40% - Ênfase6 50" xfId="2132" xr:uid="{00000000-0005-0000-0000-000012060000}"/>
    <cellStyle name="40% - Ênfase6 51" xfId="2133" xr:uid="{00000000-0005-0000-0000-000013060000}"/>
    <cellStyle name="40% - Ênfase6 52" xfId="2134" xr:uid="{00000000-0005-0000-0000-000014060000}"/>
    <cellStyle name="40% - Ênfase6 53" xfId="2135" xr:uid="{00000000-0005-0000-0000-000015060000}"/>
    <cellStyle name="40% - Ênfase6 54" xfId="2136" xr:uid="{00000000-0005-0000-0000-000016060000}"/>
    <cellStyle name="40% - Ênfase6 55" xfId="2137" xr:uid="{00000000-0005-0000-0000-000017060000}"/>
    <cellStyle name="40% - Ênfase6 56" xfId="2138" xr:uid="{00000000-0005-0000-0000-000018060000}"/>
    <cellStyle name="40% - Ênfase6 57" xfId="2139" xr:uid="{00000000-0005-0000-0000-000019060000}"/>
    <cellStyle name="40% - Ênfase6 58" xfId="2140" xr:uid="{00000000-0005-0000-0000-00001A060000}"/>
    <cellStyle name="40% - Ênfase6 59" xfId="2141" xr:uid="{00000000-0005-0000-0000-00001B060000}"/>
    <cellStyle name="40% - Ênfase6 6" xfId="187" xr:uid="{00000000-0005-0000-0000-00001C060000}"/>
    <cellStyle name="40% - Ênfase6 60" xfId="2142" xr:uid="{00000000-0005-0000-0000-00001D060000}"/>
    <cellStyle name="40% - Ênfase6 61" xfId="2143" xr:uid="{00000000-0005-0000-0000-00001E060000}"/>
    <cellStyle name="40% - Ênfase6 62" xfId="2144" xr:uid="{00000000-0005-0000-0000-00001F060000}"/>
    <cellStyle name="40% - Ênfase6 63" xfId="2145" xr:uid="{00000000-0005-0000-0000-000020060000}"/>
    <cellStyle name="40% - Ênfase6 64" xfId="2146" xr:uid="{00000000-0005-0000-0000-000021060000}"/>
    <cellStyle name="40% - Ênfase6 65" xfId="2147" xr:uid="{00000000-0005-0000-0000-000022060000}"/>
    <cellStyle name="40% - Ênfase6 66" xfId="2148" xr:uid="{00000000-0005-0000-0000-000023060000}"/>
    <cellStyle name="40% - Ênfase6 67" xfId="2149" xr:uid="{00000000-0005-0000-0000-000024060000}"/>
    <cellStyle name="40% - Ênfase6 68" xfId="2150" xr:uid="{00000000-0005-0000-0000-000025060000}"/>
    <cellStyle name="40% - Ênfase6 69" xfId="2151" xr:uid="{00000000-0005-0000-0000-000026060000}"/>
    <cellStyle name="40% - Ênfase6 7" xfId="188" xr:uid="{00000000-0005-0000-0000-000027060000}"/>
    <cellStyle name="40% - Ênfase6 70" xfId="2152" xr:uid="{00000000-0005-0000-0000-000028060000}"/>
    <cellStyle name="40% - Ênfase6 71" xfId="2153" xr:uid="{00000000-0005-0000-0000-000029060000}"/>
    <cellStyle name="40% - Ênfase6 72" xfId="2154" xr:uid="{00000000-0005-0000-0000-00002A060000}"/>
    <cellStyle name="40% - Ênfase6 73" xfId="2155" xr:uid="{00000000-0005-0000-0000-00002B060000}"/>
    <cellStyle name="40% - Ênfase6 74" xfId="2156" xr:uid="{00000000-0005-0000-0000-00002C060000}"/>
    <cellStyle name="40% - Ênfase6 75" xfId="2157" xr:uid="{00000000-0005-0000-0000-00002D060000}"/>
    <cellStyle name="40% - Ênfase6 76" xfId="2158" xr:uid="{00000000-0005-0000-0000-00002E060000}"/>
    <cellStyle name="40% - Ênfase6 77" xfId="2159" xr:uid="{00000000-0005-0000-0000-00002F060000}"/>
    <cellStyle name="40% - Ênfase6 78" xfId="2160" xr:uid="{00000000-0005-0000-0000-000030060000}"/>
    <cellStyle name="40% - Ênfase6 79" xfId="2161" xr:uid="{00000000-0005-0000-0000-000031060000}"/>
    <cellStyle name="40% - Ênfase6 8" xfId="189" xr:uid="{00000000-0005-0000-0000-000032060000}"/>
    <cellStyle name="40% - Ênfase6 80" xfId="2162" xr:uid="{00000000-0005-0000-0000-000033060000}"/>
    <cellStyle name="40% - Ênfase6 81" xfId="2163" xr:uid="{00000000-0005-0000-0000-000034060000}"/>
    <cellStyle name="40% - Ênfase6 82" xfId="2164" xr:uid="{00000000-0005-0000-0000-000035060000}"/>
    <cellStyle name="40% - Ênfase6 83" xfId="2165" xr:uid="{00000000-0005-0000-0000-000036060000}"/>
    <cellStyle name="40% - Ênfase6 84" xfId="2166" xr:uid="{00000000-0005-0000-0000-000037060000}"/>
    <cellStyle name="40% - Ênfase6 85" xfId="2167" xr:uid="{00000000-0005-0000-0000-000038060000}"/>
    <cellStyle name="40% - Ênfase6 86" xfId="2168" xr:uid="{00000000-0005-0000-0000-000039060000}"/>
    <cellStyle name="40% - Ênfase6 87" xfId="2169" xr:uid="{00000000-0005-0000-0000-00003A060000}"/>
    <cellStyle name="40% - Ênfase6 88" xfId="2170" xr:uid="{00000000-0005-0000-0000-00003B060000}"/>
    <cellStyle name="40% - Ênfase6 89" xfId="2171" xr:uid="{00000000-0005-0000-0000-00003C060000}"/>
    <cellStyle name="40% - Ênfase6 9" xfId="190" xr:uid="{00000000-0005-0000-0000-00003D060000}"/>
    <cellStyle name="40% - Ênfase6 90" xfId="2172" xr:uid="{00000000-0005-0000-0000-00003E060000}"/>
    <cellStyle name="40% - Ênfase6 91" xfId="2173" xr:uid="{00000000-0005-0000-0000-00003F060000}"/>
    <cellStyle name="40% - Ênfase6 92" xfId="2174" xr:uid="{00000000-0005-0000-0000-000040060000}"/>
    <cellStyle name="40% - Ênfase6 93" xfId="2175" xr:uid="{00000000-0005-0000-0000-000041060000}"/>
    <cellStyle name="40% - Ênfase6 94" xfId="2176" xr:uid="{00000000-0005-0000-0000-000042060000}"/>
    <cellStyle name="40% - Ênfase6 95" xfId="2177" xr:uid="{00000000-0005-0000-0000-000043060000}"/>
    <cellStyle name="40% - Ênfase6 96" xfId="2178" xr:uid="{00000000-0005-0000-0000-000044060000}"/>
    <cellStyle name="40% - Ênfase6 97" xfId="2179" xr:uid="{00000000-0005-0000-0000-000045060000}"/>
    <cellStyle name="40% - Ênfase6 98" xfId="2180" xr:uid="{00000000-0005-0000-0000-000046060000}"/>
    <cellStyle name="40% - Ênfase6 99" xfId="2181" xr:uid="{00000000-0005-0000-0000-000047060000}"/>
    <cellStyle name="60% - Accent1" xfId="191" xr:uid="{00000000-0005-0000-0000-000048060000}"/>
    <cellStyle name="60% - Accent2" xfId="192" xr:uid="{00000000-0005-0000-0000-000049060000}"/>
    <cellStyle name="60% - Accent3" xfId="193" xr:uid="{00000000-0005-0000-0000-00004A060000}"/>
    <cellStyle name="60% - Accent4" xfId="194" xr:uid="{00000000-0005-0000-0000-00004B060000}"/>
    <cellStyle name="60% - Accent5" xfId="195" xr:uid="{00000000-0005-0000-0000-00004C060000}"/>
    <cellStyle name="60% - Accent6" xfId="196" xr:uid="{00000000-0005-0000-0000-00004D060000}"/>
    <cellStyle name="60% - Ênfase1 10" xfId="197" xr:uid="{00000000-0005-0000-0000-00004E060000}"/>
    <cellStyle name="60% - Ênfase1 100" xfId="2182" xr:uid="{00000000-0005-0000-0000-00004F060000}"/>
    <cellStyle name="60% - Ênfase1 101" xfId="2183" xr:uid="{00000000-0005-0000-0000-000050060000}"/>
    <cellStyle name="60% - Ênfase1 102" xfId="2184" xr:uid="{00000000-0005-0000-0000-000051060000}"/>
    <cellStyle name="60% - Ênfase1 103" xfId="2185" xr:uid="{00000000-0005-0000-0000-000052060000}"/>
    <cellStyle name="60% - Ênfase1 104" xfId="2186" xr:uid="{00000000-0005-0000-0000-000053060000}"/>
    <cellStyle name="60% - Ênfase1 105" xfId="2187" xr:uid="{00000000-0005-0000-0000-000054060000}"/>
    <cellStyle name="60% - Ênfase1 106" xfId="2188" xr:uid="{00000000-0005-0000-0000-000055060000}"/>
    <cellStyle name="60% - Ênfase1 107" xfId="2189" xr:uid="{00000000-0005-0000-0000-000056060000}"/>
    <cellStyle name="60% - Ênfase1 108" xfId="2190" xr:uid="{00000000-0005-0000-0000-000057060000}"/>
    <cellStyle name="60% - Ênfase1 109" xfId="2191" xr:uid="{00000000-0005-0000-0000-000058060000}"/>
    <cellStyle name="60% - Ênfase1 11" xfId="198" xr:uid="{00000000-0005-0000-0000-000059060000}"/>
    <cellStyle name="60% - Ênfase1 110" xfId="2192" xr:uid="{00000000-0005-0000-0000-00005A060000}"/>
    <cellStyle name="60% - Ênfase1 111" xfId="2193" xr:uid="{00000000-0005-0000-0000-00005B060000}"/>
    <cellStyle name="60% - Ênfase1 112" xfId="2194" xr:uid="{00000000-0005-0000-0000-00005C060000}"/>
    <cellStyle name="60% - Ênfase1 113" xfId="2195" xr:uid="{00000000-0005-0000-0000-00005D060000}"/>
    <cellStyle name="60% - Ênfase1 114" xfId="2196" xr:uid="{00000000-0005-0000-0000-00005E060000}"/>
    <cellStyle name="60% - Ênfase1 115" xfId="2197" xr:uid="{00000000-0005-0000-0000-00005F060000}"/>
    <cellStyle name="60% - Ênfase1 116" xfId="2198" xr:uid="{00000000-0005-0000-0000-000060060000}"/>
    <cellStyle name="60% - Ênfase1 117" xfId="2199" xr:uid="{00000000-0005-0000-0000-000061060000}"/>
    <cellStyle name="60% - Ênfase1 118" xfId="2200" xr:uid="{00000000-0005-0000-0000-000062060000}"/>
    <cellStyle name="60% - Ênfase1 119" xfId="2201" xr:uid="{00000000-0005-0000-0000-000063060000}"/>
    <cellStyle name="60% - Ênfase1 12" xfId="199" xr:uid="{00000000-0005-0000-0000-000064060000}"/>
    <cellStyle name="60% - Ênfase1 120" xfId="2202" xr:uid="{00000000-0005-0000-0000-000065060000}"/>
    <cellStyle name="60% - Ênfase1 121" xfId="2203" xr:uid="{00000000-0005-0000-0000-000066060000}"/>
    <cellStyle name="60% - Ênfase1 122" xfId="2204" xr:uid="{00000000-0005-0000-0000-000067060000}"/>
    <cellStyle name="60% - Ênfase1 123" xfId="2205" xr:uid="{00000000-0005-0000-0000-000068060000}"/>
    <cellStyle name="60% - Ênfase1 124" xfId="2206" xr:uid="{00000000-0005-0000-0000-000069060000}"/>
    <cellStyle name="60% - Ênfase1 125" xfId="2207" xr:uid="{00000000-0005-0000-0000-00006A060000}"/>
    <cellStyle name="60% - Ênfase1 126" xfId="2208" xr:uid="{00000000-0005-0000-0000-00006B060000}"/>
    <cellStyle name="60% - Ênfase1 127" xfId="2209" xr:uid="{00000000-0005-0000-0000-00006C060000}"/>
    <cellStyle name="60% - Ênfase1 128" xfId="2210" xr:uid="{00000000-0005-0000-0000-00006D060000}"/>
    <cellStyle name="60% - Ênfase1 129" xfId="2211" xr:uid="{00000000-0005-0000-0000-00006E060000}"/>
    <cellStyle name="60% - Ênfase1 13" xfId="200" xr:uid="{00000000-0005-0000-0000-00006F060000}"/>
    <cellStyle name="60% - Ênfase1 130" xfId="2212" xr:uid="{00000000-0005-0000-0000-000070060000}"/>
    <cellStyle name="60% - Ênfase1 131" xfId="2213" xr:uid="{00000000-0005-0000-0000-000071060000}"/>
    <cellStyle name="60% - Ênfase1 132" xfId="2214" xr:uid="{00000000-0005-0000-0000-000072060000}"/>
    <cellStyle name="60% - Ênfase1 133" xfId="2215" xr:uid="{00000000-0005-0000-0000-000073060000}"/>
    <cellStyle name="60% - Ênfase1 134" xfId="2216" xr:uid="{00000000-0005-0000-0000-000074060000}"/>
    <cellStyle name="60% - Ênfase1 14" xfId="201" xr:uid="{00000000-0005-0000-0000-000075060000}"/>
    <cellStyle name="60% - Ênfase1 15" xfId="202" xr:uid="{00000000-0005-0000-0000-000076060000}"/>
    <cellStyle name="60% - Ênfase1 16" xfId="2217" xr:uid="{00000000-0005-0000-0000-000077060000}"/>
    <cellStyle name="60% - Ênfase1 17" xfId="2218" xr:uid="{00000000-0005-0000-0000-000078060000}"/>
    <cellStyle name="60% - Ênfase1 18" xfId="2219" xr:uid="{00000000-0005-0000-0000-000079060000}"/>
    <cellStyle name="60% - Ênfase1 19" xfId="2220" xr:uid="{00000000-0005-0000-0000-00007A060000}"/>
    <cellStyle name="60% - Ênfase1 2" xfId="203" xr:uid="{00000000-0005-0000-0000-00007B060000}"/>
    <cellStyle name="60% - Ênfase1 20" xfId="2221" xr:uid="{00000000-0005-0000-0000-00007C060000}"/>
    <cellStyle name="60% - Ênfase1 21" xfId="2222" xr:uid="{00000000-0005-0000-0000-00007D060000}"/>
    <cellStyle name="60% - Ênfase1 22" xfId="2223" xr:uid="{00000000-0005-0000-0000-00007E060000}"/>
    <cellStyle name="60% - Ênfase1 23" xfId="2224" xr:uid="{00000000-0005-0000-0000-00007F060000}"/>
    <cellStyle name="60% - Ênfase1 24" xfId="2225" xr:uid="{00000000-0005-0000-0000-000080060000}"/>
    <cellStyle name="60% - Ênfase1 25" xfId="2226" xr:uid="{00000000-0005-0000-0000-000081060000}"/>
    <cellStyle name="60% - Ênfase1 26" xfId="2227" xr:uid="{00000000-0005-0000-0000-000082060000}"/>
    <cellStyle name="60% - Ênfase1 27" xfId="2228" xr:uid="{00000000-0005-0000-0000-000083060000}"/>
    <cellStyle name="60% - Ênfase1 28" xfId="2229" xr:uid="{00000000-0005-0000-0000-000084060000}"/>
    <cellStyle name="60% - Ênfase1 29" xfId="2230" xr:uid="{00000000-0005-0000-0000-000085060000}"/>
    <cellStyle name="60% - Ênfase1 3" xfId="204" xr:uid="{00000000-0005-0000-0000-000086060000}"/>
    <cellStyle name="60% - Ênfase1 30" xfId="2231" xr:uid="{00000000-0005-0000-0000-000087060000}"/>
    <cellStyle name="60% - Ênfase1 31" xfId="2232" xr:uid="{00000000-0005-0000-0000-000088060000}"/>
    <cellStyle name="60% - Ênfase1 32" xfId="2233" xr:uid="{00000000-0005-0000-0000-000089060000}"/>
    <cellStyle name="60% - Ênfase1 33" xfId="2234" xr:uid="{00000000-0005-0000-0000-00008A060000}"/>
    <cellStyle name="60% - Ênfase1 34" xfId="2235" xr:uid="{00000000-0005-0000-0000-00008B060000}"/>
    <cellStyle name="60% - Ênfase1 35" xfId="2236" xr:uid="{00000000-0005-0000-0000-00008C060000}"/>
    <cellStyle name="60% - Ênfase1 36" xfId="2237" xr:uid="{00000000-0005-0000-0000-00008D060000}"/>
    <cellStyle name="60% - Ênfase1 37" xfId="2238" xr:uid="{00000000-0005-0000-0000-00008E060000}"/>
    <cellStyle name="60% - Ênfase1 38" xfId="2239" xr:uid="{00000000-0005-0000-0000-00008F060000}"/>
    <cellStyle name="60% - Ênfase1 39" xfId="2240" xr:uid="{00000000-0005-0000-0000-000090060000}"/>
    <cellStyle name="60% - Ênfase1 4" xfId="205" xr:uid="{00000000-0005-0000-0000-000091060000}"/>
    <cellStyle name="60% - Ênfase1 40" xfId="2241" xr:uid="{00000000-0005-0000-0000-000092060000}"/>
    <cellStyle name="60% - Ênfase1 41" xfId="2242" xr:uid="{00000000-0005-0000-0000-000093060000}"/>
    <cellStyle name="60% - Ênfase1 42" xfId="2243" xr:uid="{00000000-0005-0000-0000-000094060000}"/>
    <cellStyle name="60% - Ênfase1 43" xfId="2244" xr:uid="{00000000-0005-0000-0000-000095060000}"/>
    <cellStyle name="60% - Ênfase1 44" xfId="2245" xr:uid="{00000000-0005-0000-0000-000096060000}"/>
    <cellStyle name="60% - Ênfase1 45" xfId="2246" xr:uid="{00000000-0005-0000-0000-000097060000}"/>
    <cellStyle name="60% - Ênfase1 46" xfId="2247" xr:uid="{00000000-0005-0000-0000-000098060000}"/>
    <cellStyle name="60% - Ênfase1 47" xfId="2248" xr:uid="{00000000-0005-0000-0000-000099060000}"/>
    <cellStyle name="60% - Ênfase1 48" xfId="2249" xr:uid="{00000000-0005-0000-0000-00009A060000}"/>
    <cellStyle name="60% - Ênfase1 49" xfId="2250" xr:uid="{00000000-0005-0000-0000-00009B060000}"/>
    <cellStyle name="60% - Ênfase1 5" xfId="206" xr:uid="{00000000-0005-0000-0000-00009C060000}"/>
    <cellStyle name="60% - Ênfase1 50" xfId="2251" xr:uid="{00000000-0005-0000-0000-00009D060000}"/>
    <cellStyle name="60% - Ênfase1 51" xfId="2252" xr:uid="{00000000-0005-0000-0000-00009E060000}"/>
    <cellStyle name="60% - Ênfase1 52" xfId="2253" xr:uid="{00000000-0005-0000-0000-00009F060000}"/>
    <cellStyle name="60% - Ênfase1 53" xfId="2254" xr:uid="{00000000-0005-0000-0000-0000A0060000}"/>
    <cellStyle name="60% - Ênfase1 54" xfId="2255" xr:uid="{00000000-0005-0000-0000-0000A1060000}"/>
    <cellStyle name="60% - Ênfase1 55" xfId="2256" xr:uid="{00000000-0005-0000-0000-0000A2060000}"/>
    <cellStyle name="60% - Ênfase1 56" xfId="2257" xr:uid="{00000000-0005-0000-0000-0000A3060000}"/>
    <cellStyle name="60% - Ênfase1 57" xfId="2258" xr:uid="{00000000-0005-0000-0000-0000A4060000}"/>
    <cellStyle name="60% - Ênfase1 58" xfId="2259" xr:uid="{00000000-0005-0000-0000-0000A5060000}"/>
    <cellStyle name="60% - Ênfase1 59" xfId="2260" xr:uid="{00000000-0005-0000-0000-0000A6060000}"/>
    <cellStyle name="60% - Ênfase1 6" xfId="207" xr:uid="{00000000-0005-0000-0000-0000A7060000}"/>
    <cellStyle name="60% - Ênfase1 60" xfId="2261" xr:uid="{00000000-0005-0000-0000-0000A8060000}"/>
    <cellStyle name="60% - Ênfase1 61" xfId="2262" xr:uid="{00000000-0005-0000-0000-0000A9060000}"/>
    <cellStyle name="60% - Ênfase1 62" xfId="2263" xr:uid="{00000000-0005-0000-0000-0000AA060000}"/>
    <cellStyle name="60% - Ênfase1 63" xfId="2264" xr:uid="{00000000-0005-0000-0000-0000AB060000}"/>
    <cellStyle name="60% - Ênfase1 64" xfId="2265" xr:uid="{00000000-0005-0000-0000-0000AC060000}"/>
    <cellStyle name="60% - Ênfase1 65" xfId="2266" xr:uid="{00000000-0005-0000-0000-0000AD060000}"/>
    <cellStyle name="60% - Ênfase1 66" xfId="2267" xr:uid="{00000000-0005-0000-0000-0000AE060000}"/>
    <cellStyle name="60% - Ênfase1 67" xfId="2268" xr:uid="{00000000-0005-0000-0000-0000AF060000}"/>
    <cellStyle name="60% - Ênfase1 68" xfId="2269" xr:uid="{00000000-0005-0000-0000-0000B0060000}"/>
    <cellStyle name="60% - Ênfase1 69" xfId="2270" xr:uid="{00000000-0005-0000-0000-0000B1060000}"/>
    <cellStyle name="60% - Ênfase1 7" xfId="208" xr:uid="{00000000-0005-0000-0000-0000B2060000}"/>
    <cellStyle name="60% - Ênfase1 70" xfId="2271" xr:uid="{00000000-0005-0000-0000-0000B3060000}"/>
    <cellStyle name="60% - Ênfase1 71" xfId="2272" xr:uid="{00000000-0005-0000-0000-0000B4060000}"/>
    <cellStyle name="60% - Ênfase1 72" xfId="2273" xr:uid="{00000000-0005-0000-0000-0000B5060000}"/>
    <cellStyle name="60% - Ênfase1 73" xfId="2274" xr:uid="{00000000-0005-0000-0000-0000B6060000}"/>
    <cellStyle name="60% - Ênfase1 74" xfId="2275" xr:uid="{00000000-0005-0000-0000-0000B7060000}"/>
    <cellStyle name="60% - Ênfase1 75" xfId="2276" xr:uid="{00000000-0005-0000-0000-0000B8060000}"/>
    <cellStyle name="60% - Ênfase1 76" xfId="2277" xr:uid="{00000000-0005-0000-0000-0000B9060000}"/>
    <cellStyle name="60% - Ênfase1 77" xfId="2278" xr:uid="{00000000-0005-0000-0000-0000BA060000}"/>
    <cellStyle name="60% - Ênfase1 78" xfId="2279" xr:uid="{00000000-0005-0000-0000-0000BB060000}"/>
    <cellStyle name="60% - Ênfase1 79" xfId="2280" xr:uid="{00000000-0005-0000-0000-0000BC060000}"/>
    <cellStyle name="60% - Ênfase1 8" xfId="209" xr:uid="{00000000-0005-0000-0000-0000BD060000}"/>
    <cellStyle name="60% - Ênfase1 80" xfId="2281" xr:uid="{00000000-0005-0000-0000-0000BE060000}"/>
    <cellStyle name="60% - Ênfase1 81" xfId="2282" xr:uid="{00000000-0005-0000-0000-0000BF060000}"/>
    <cellStyle name="60% - Ênfase1 82" xfId="2283" xr:uid="{00000000-0005-0000-0000-0000C0060000}"/>
    <cellStyle name="60% - Ênfase1 83" xfId="2284" xr:uid="{00000000-0005-0000-0000-0000C1060000}"/>
    <cellStyle name="60% - Ênfase1 84" xfId="2285" xr:uid="{00000000-0005-0000-0000-0000C2060000}"/>
    <cellStyle name="60% - Ênfase1 85" xfId="2286" xr:uid="{00000000-0005-0000-0000-0000C3060000}"/>
    <cellStyle name="60% - Ênfase1 86" xfId="2287" xr:uid="{00000000-0005-0000-0000-0000C4060000}"/>
    <cellStyle name="60% - Ênfase1 87" xfId="2288" xr:uid="{00000000-0005-0000-0000-0000C5060000}"/>
    <cellStyle name="60% - Ênfase1 88" xfId="2289" xr:uid="{00000000-0005-0000-0000-0000C6060000}"/>
    <cellStyle name="60% - Ênfase1 89" xfId="2290" xr:uid="{00000000-0005-0000-0000-0000C7060000}"/>
    <cellStyle name="60% - Ênfase1 9" xfId="210" xr:uid="{00000000-0005-0000-0000-0000C8060000}"/>
    <cellStyle name="60% - Ênfase1 90" xfId="2291" xr:uid="{00000000-0005-0000-0000-0000C9060000}"/>
    <cellStyle name="60% - Ênfase1 91" xfId="2292" xr:uid="{00000000-0005-0000-0000-0000CA060000}"/>
    <cellStyle name="60% - Ênfase1 92" xfId="2293" xr:uid="{00000000-0005-0000-0000-0000CB060000}"/>
    <cellStyle name="60% - Ênfase1 93" xfId="2294" xr:uid="{00000000-0005-0000-0000-0000CC060000}"/>
    <cellStyle name="60% - Ênfase1 94" xfId="2295" xr:uid="{00000000-0005-0000-0000-0000CD060000}"/>
    <cellStyle name="60% - Ênfase1 95" xfId="2296" xr:uid="{00000000-0005-0000-0000-0000CE060000}"/>
    <cellStyle name="60% - Ênfase1 96" xfId="2297" xr:uid="{00000000-0005-0000-0000-0000CF060000}"/>
    <cellStyle name="60% - Ênfase1 97" xfId="2298" xr:uid="{00000000-0005-0000-0000-0000D0060000}"/>
    <cellStyle name="60% - Ênfase1 98" xfId="2299" xr:uid="{00000000-0005-0000-0000-0000D1060000}"/>
    <cellStyle name="60% - Ênfase1 99" xfId="2300" xr:uid="{00000000-0005-0000-0000-0000D2060000}"/>
    <cellStyle name="60% - Ênfase2 10" xfId="211" xr:uid="{00000000-0005-0000-0000-0000D3060000}"/>
    <cellStyle name="60% - Ênfase2 100" xfId="2301" xr:uid="{00000000-0005-0000-0000-0000D4060000}"/>
    <cellStyle name="60% - Ênfase2 101" xfId="2302" xr:uid="{00000000-0005-0000-0000-0000D5060000}"/>
    <cellStyle name="60% - Ênfase2 102" xfId="2303" xr:uid="{00000000-0005-0000-0000-0000D6060000}"/>
    <cellStyle name="60% - Ênfase2 103" xfId="2304" xr:uid="{00000000-0005-0000-0000-0000D7060000}"/>
    <cellStyle name="60% - Ênfase2 104" xfId="2305" xr:uid="{00000000-0005-0000-0000-0000D8060000}"/>
    <cellStyle name="60% - Ênfase2 105" xfId="2306" xr:uid="{00000000-0005-0000-0000-0000D9060000}"/>
    <cellStyle name="60% - Ênfase2 106" xfId="2307" xr:uid="{00000000-0005-0000-0000-0000DA060000}"/>
    <cellStyle name="60% - Ênfase2 107" xfId="2308" xr:uid="{00000000-0005-0000-0000-0000DB060000}"/>
    <cellStyle name="60% - Ênfase2 108" xfId="2309" xr:uid="{00000000-0005-0000-0000-0000DC060000}"/>
    <cellStyle name="60% - Ênfase2 109" xfId="2310" xr:uid="{00000000-0005-0000-0000-0000DD060000}"/>
    <cellStyle name="60% - Ênfase2 11" xfId="212" xr:uid="{00000000-0005-0000-0000-0000DE060000}"/>
    <cellStyle name="60% - Ênfase2 110" xfId="2311" xr:uid="{00000000-0005-0000-0000-0000DF060000}"/>
    <cellStyle name="60% - Ênfase2 111" xfId="2312" xr:uid="{00000000-0005-0000-0000-0000E0060000}"/>
    <cellStyle name="60% - Ênfase2 112" xfId="2313" xr:uid="{00000000-0005-0000-0000-0000E1060000}"/>
    <cellStyle name="60% - Ênfase2 113" xfId="2314" xr:uid="{00000000-0005-0000-0000-0000E2060000}"/>
    <cellStyle name="60% - Ênfase2 114" xfId="2315" xr:uid="{00000000-0005-0000-0000-0000E3060000}"/>
    <cellStyle name="60% - Ênfase2 115" xfId="2316" xr:uid="{00000000-0005-0000-0000-0000E4060000}"/>
    <cellStyle name="60% - Ênfase2 116" xfId="2317" xr:uid="{00000000-0005-0000-0000-0000E5060000}"/>
    <cellStyle name="60% - Ênfase2 117" xfId="2318" xr:uid="{00000000-0005-0000-0000-0000E6060000}"/>
    <cellStyle name="60% - Ênfase2 118" xfId="2319" xr:uid="{00000000-0005-0000-0000-0000E7060000}"/>
    <cellStyle name="60% - Ênfase2 119" xfId="2320" xr:uid="{00000000-0005-0000-0000-0000E8060000}"/>
    <cellStyle name="60% - Ênfase2 12" xfId="213" xr:uid="{00000000-0005-0000-0000-0000E9060000}"/>
    <cellStyle name="60% - Ênfase2 120" xfId="2321" xr:uid="{00000000-0005-0000-0000-0000EA060000}"/>
    <cellStyle name="60% - Ênfase2 121" xfId="2322" xr:uid="{00000000-0005-0000-0000-0000EB060000}"/>
    <cellStyle name="60% - Ênfase2 122" xfId="2323" xr:uid="{00000000-0005-0000-0000-0000EC060000}"/>
    <cellStyle name="60% - Ênfase2 123" xfId="2324" xr:uid="{00000000-0005-0000-0000-0000ED060000}"/>
    <cellStyle name="60% - Ênfase2 124" xfId="2325" xr:uid="{00000000-0005-0000-0000-0000EE060000}"/>
    <cellStyle name="60% - Ênfase2 125" xfId="2326" xr:uid="{00000000-0005-0000-0000-0000EF060000}"/>
    <cellStyle name="60% - Ênfase2 126" xfId="2327" xr:uid="{00000000-0005-0000-0000-0000F0060000}"/>
    <cellStyle name="60% - Ênfase2 127" xfId="2328" xr:uid="{00000000-0005-0000-0000-0000F1060000}"/>
    <cellStyle name="60% - Ênfase2 128" xfId="2329" xr:uid="{00000000-0005-0000-0000-0000F2060000}"/>
    <cellStyle name="60% - Ênfase2 129" xfId="2330" xr:uid="{00000000-0005-0000-0000-0000F3060000}"/>
    <cellStyle name="60% - Ênfase2 13" xfId="214" xr:uid="{00000000-0005-0000-0000-0000F4060000}"/>
    <cellStyle name="60% - Ênfase2 130" xfId="2331" xr:uid="{00000000-0005-0000-0000-0000F5060000}"/>
    <cellStyle name="60% - Ênfase2 131" xfId="2332" xr:uid="{00000000-0005-0000-0000-0000F6060000}"/>
    <cellStyle name="60% - Ênfase2 132" xfId="2333" xr:uid="{00000000-0005-0000-0000-0000F7060000}"/>
    <cellStyle name="60% - Ênfase2 133" xfId="2334" xr:uid="{00000000-0005-0000-0000-0000F8060000}"/>
    <cellStyle name="60% - Ênfase2 134" xfId="2335" xr:uid="{00000000-0005-0000-0000-0000F9060000}"/>
    <cellStyle name="60% - Ênfase2 14" xfId="215" xr:uid="{00000000-0005-0000-0000-0000FA060000}"/>
    <cellStyle name="60% - Ênfase2 15" xfId="216" xr:uid="{00000000-0005-0000-0000-0000FB060000}"/>
    <cellStyle name="60% - Ênfase2 16" xfId="2336" xr:uid="{00000000-0005-0000-0000-0000FC060000}"/>
    <cellStyle name="60% - Ênfase2 17" xfId="2337" xr:uid="{00000000-0005-0000-0000-0000FD060000}"/>
    <cellStyle name="60% - Ênfase2 18" xfId="2338" xr:uid="{00000000-0005-0000-0000-0000FE060000}"/>
    <cellStyle name="60% - Ênfase2 19" xfId="2339" xr:uid="{00000000-0005-0000-0000-0000FF060000}"/>
    <cellStyle name="60% - Ênfase2 2" xfId="217" xr:uid="{00000000-0005-0000-0000-000000070000}"/>
    <cellStyle name="60% - Ênfase2 20" xfId="2340" xr:uid="{00000000-0005-0000-0000-000001070000}"/>
    <cellStyle name="60% - Ênfase2 21" xfId="2341" xr:uid="{00000000-0005-0000-0000-000002070000}"/>
    <cellStyle name="60% - Ênfase2 22" xfId="2342" xr:uid="{00000000-0005-0000-0000-000003070000}"/>
    <cellStyle name="60% - Ênfase2 23" xfId="2343" xr:uid="{00000000-0005-0000-0000-000004070000}"/>
    <cellStyle name="60% - Ênfase2 24" xfId="2344" xr:uid="{00000000-0005-0000-0000-000005070000}"/>
    <cellStyle name="60% - Ênfase2 25" xfId="2345" xr:uid="{00000000-0005-0000-0000-000006070000}"/>
    <cellStyle name="60% - Ênfase2 26" xfId="2346" xr:uid="{00000000-0005-0000-0000-000007070000}"/>
    <cellStyle name="60% - Ênfase2 27" xfId="2347" xr:uid="{00000000-0005-0000-0000-000008070000}"/>
    <cellStyle name="60% - Ênfase2 28" xfId="2348" xr:uid="{00000000-0005-0000-0000-000009070000}"/>
    <cellStyle name="60% - Ênfase2 29" xfId="2349" xr:uid="{00000000-0005-0000-0000-00000A070000}"/>
    <cellStyle name="60% - Ênfase2 3" xfId="218" xr:uid="{00000000-0005-0000-0000-00000B070000}"/>
    <cellStyle name="60% - Ênfase2 30" xfId="2350" xr:uid="{00000000-0005-0000-0000-00000C070000}"/>
    <cellStyle name="60% - Ênfase2 31" xfId="2351" xr:uid="{00000000-0005-0000-0000-00000D070000}"/>
    <cellStyle name="60% - Ênfase2 32" xfId="2352" xr:uid="{00000000-0005-0000-0000-00000E070000}"/>
    <cellStyle name="60% - Ênfase2 33" xfId="2353" xr:uid="{00000000-0005-0000-0000-00000F070000}"/>
    <cellStyle name="60% - Ênfase2 34" xfId="2354" xr:uid="{00000000-0005-0000-0000-000010070000}"/>
    <cellStyle name="60% - Ênfase2 35" xfId="2355" xr:uid="{00000000-0005-0000-0000-000011070000}"/>
    <cellStyle name="60% - Ênfase2 36" xfId="2356" xr:uid="{00000000-0005-0000-0000-000012070000}"/>
    <cellStyle name="60% - Ênfase2 37" xfId="2357" xr:uid="{00000000-0005-0000-0000-000013070000}"/>
    <cellStyle name="60% - Ênfase2 38" xfId="2358" xr:uid="{00000000-0005-0000-0000-000014070000}"/>
    <cellStyle name="60% - Ênfase2 39" xfId="2359" xr:uid="{00000000-0005-0000-0000-000015070000}"/>
    <cellStyle name="60% - Ênfase2 4" xfId="219" xr:uid="{00000000-0005-0000-0000-000016070000}"/>
    <cellStyle name="60% - Ênfase2 40" xfId="2360" xr:uid="{00000000-0005-0000-0000-000017070000}"/>
    <cellStyle name="60% - Ênfase2 41" xfId="2361" xr:uid="{00000000-0005-0000-0000-000018070000}"/>
    <cellStyle name="60% - Ênfase2 42" xfId="2362" xr:uid="{00000000-0005-0000-0000-000019070000}"/>
    <cellStyle name="60% - Ênfase2 43" xfId="2363" xr:uid="{00000000-0005-0000-0000-00001A070000}"/>
    <cellStyle name="60% - Ênfase2 44" xfId="2364" xr:uid="{00000000-0005-0000-0000-00001B070000}"/>
    <cellStyle name="60% - Ênfase2 45" xfId="2365" xr:uid="{00000000-0005-0000-0000-00001C070000}"/>
    <cellStyle name="60% - Ênfase2 46" xfId="2366" xr:uid="{00000000-0005-0000-0000-00001D070000}"/>
    <cellStyle name="60% - Ênfase2 47" xfId="2367" xr:uid="{00000000-0005-0000-0000-00001E070000}"/>
    <cellStyle name="60% - Ênfase2 48" xfId="2368" xr:uid="{00000000-0005-0000-0000-00001F070000}"/>
    <cellStyle name="60% - Ênfase2 49" xfId="2369" xr:uid="{00000000-0005-0000-0000-000020070000}"/>
    <cellStyle name="60% - Ênfase2 5" xfId="220" xr:uid="{00000000-0005-0000-0000-000021070000}"/>
    <cellStyle name="60% - Ênfase2 50" xfId="2370" xr:uid="{00000000-0005-0000-0000-000022070000}"/>
    <cellStyle name="60% - Ênfase2 51" xfId="2371" xr:uid="{00000000-0005-0000-0000-000023070000}"/>
    <cellStyle name="60% - Ênfase2 52" xfId="2372" xr:uid="{00000000-0005-0000-0000-000024070000}"/>
    <cellStyle name="60% - Ênfase2 53" xfId="2373" xr:uid="{00000000-0005-0000-0000-000025070000}"/>
    <cellStyle name="60% - Ênfase2 54" xfId="2374" xr:uid="{00000000-0005-0000-0000-000026070000}"/>
    <cellStyle name="60% - Ênfase2 55" xfId="2375" xr:uid="{00000000-0005-0000-0000-000027070000}"/>
    <cellStyle name="60% - Ênfase2 56" xfId="2376" xr:uid="{00000000-0005-0000-0000-000028070000}"/>
    <cellStyle name="60% - Ênfase2 57" xfId="2377" xr:uid="{00000000-0005-0000-0000-000029070000}"/>
    <cellStyle name="60% - Ênfase2 58" xfId="2378" xr:uid="{00000000-0005-0000-0000-00002A070000}"/>
    <cellStyle name="60% - Ênfase2 59" xfId="2379" xr:uid="{00000000-0005-0000-0000-00002B070000}"/>
    <cellStyle name="60% - Ênfase2 6" xfId="221" xr:uid="{00000000-0005-0000-0000-00002C070000}"/>
    <cellStyle name="60% - Ênfase2 60" xfId="2380" xr:uid="{00000000-0005-0000-0000-00002D070000}"/>
    <cellStyle name="60% - Ênfase2 61" xfId="2381" xr:uid="{00000000-0005-0000-0000-00002E070000}"/>
    <cellStyle name="60% - Ênfase2 62" xfId="2382" xr:uid="{00000000-0005-0000-0000-00002F070000}"/>
    <cellStyle name="60% - Ênfase2 63" xfId="2383" xr:uid="{00000000-0005-0000-0000-000030070000}"/>
    <cellStyle name="60% - Ênfase2 64" xfId="2384" xr:uid="{00000000-0005-0000-0000-000031070000}"/>
    <cellStyle name="60% - Ênfase2 65" xfId="2385" xr:uid="{00000000-0005-0000-0000-000032070000}"/>
    <cellStyle name="60% - Ênfase2 66" xfId="2386" xr:uid="{00000000-0005-0000-0000-000033070000}"/>
    <cellStyle name="60% - Ênfase2 67" xfId="2387" xr:uid="{00000000-0005-0000-0000-000034070000}"/>
    <cellStyle name="60% - Ênfase2 68" xfId="2388" xr:uid="{00000000-0005-0000-0000-000035070000}"/>
    <cellStyle name="60% - Ênfase2 69" xfId="2389" xr:uid="{00000000-0005-0000-0000-000036070000}"/>
    <cellStyle name="60% - Ênfase2 7" xfId="222" xr:uid="{00000000-0005-0000-0000-000037070000}"/>
    <cellStyle name="60% - Ênfase2 70" xfId="2390" xr:uid="{00000000-0005-0000-0000-000038070000}"/>
    <cellStyle name="60% - Ênfase2 71" xfId="2391" xr:uid="{00000000-0005-0000-0000-000039070000}"/>
    <cellStyle name="60% - Ênfase2 72" xfId="2392" xr:uid="{00000000-0005-0000-0000-00003A070000}"/>
    <cellStyle name="60% - Ênfase2 73" xfId="2393" xr:uid="{00000000-0005-0000-0000-00003B070000}"/>
    <cellStyle name="60% - Ênfase2 74" xfId="2394" xr:uid="{00000000-0005-0000-0000-00003C070000}"/>
    <cellStyle name="60% - Ênfase2 75" xfId="2395" xr:uid="{00000000-0005-0000-0000-00003D070000}"/>
    <cellStyle name="60% - Ênfase2 76" xfId="2396" xr:uid="{00000000-0005-0000-0000-00003E070000}"/>
    <cellStyle name="60% - Ênfase2 77" xfId="2397" xr:uid="{00000000-0005-0000-0000-00003F070000}"/>
    <cellStyle name="60% - Ênfase2 78" xfId="2398" xr:uid="{00000000-0005-0000-0000-000040070000}"/>
    <cellStyle name="60% - Ênfase2 79" xfId="2399" xr:uid="{00000000-0005-0000-0000-000041070000}"/>
    <cellStyle name="60% - Ênfase2 8" xfId="223" xr:uid="{00000000-0005-0000-0000-000042070000}"/>
    <cellStyle name="60% - Ênfase2 80" xfId="2400" xr:uid="{00000000-0005-0000-0000-000043070000}"/>
    <cellStyle name="60% - Ênfase2 81" xfId="2401" xr:uid="{00000000-0005-0000-0000-000044070000}"/>
    <cellStyle name="60% - Ênfase2 82" xfId="2402" xr:uid="{00000000-0005-0000-0000-000045070000}"/>
    <cellStyle name="60% - Ênfase2 83" xfId="2403" xr:uid="{00000000-0005-0000-0000-000046070000}"/>
    <cellStyle name="60% - Ênfase2 84" xfId="2404" xr:uid="{00000000-0005-0000-0000-000047070000}"/>
    <cellStyle name="60% - Ênfase2 85" xfId="2405" xr:uid="{00000000-0005-0000-0000-000048070000}"/>
    <cellStyle name="60% - Ênfase2 86" xfId="2406" xr:uid="{00000000-0005-0000-0000-000049070000}"/>
    <cellStyle name="60% - Ênfase2 87" xfId="2407" xr:uid="{00000000-0005-0000-0000-00004A070000}"/>
    <cellStyle name="60% - Ênfase2 88" xfId="2408" xr:uid="{00000000-0005-0000-0000-00004B070000}"/>
    <cellStyle name="60% - Ênfase2 89" xfId="2409" xr:uid="{00000000-0005-0000-0000-00004C070000}"/>
    <cellStyle name="60% - Ênfase2 9" xfId="224" xr:uid="{00000000-0005-0000-0000-00004D070000}"/>
    <cellStyle name="60% - Ênfase2 90" xfId="2410" xr:uid="{00000000-0005-0000-0000-00004E070000}"/>
    <cellStyle name="60% - Ênfase2 91" xfId="2411" xr:uid="{00000000-0005-0000-0000-00004F070000}"/>
    <cellStyle name="60% - Ênfase2 92" xfId="2412" xr:uid="{00000000-0005-0000-0000-000050070000}"/>
    <cellStyle name="60% - Ênfase2 93" xfId="2413" xr:uid="{00000000-0005-0000-0000-000051070000}"/>
    <cellStyle name="60% - Ênfase2 94" xfId="2414" xr:uid="{00000000-0005-0000-0000-000052070000}"/>
    <cellStyle name="60% - Ênfase2 95" xfId="2415" xr:uid="{00000000-0005-0000-0000-000053070000}"/>
    <cellStyle name="60% - Ênfase2 96" xfId="2416" xr:uid="{00000000-0005-0000-0000-000054070000}"/>
    <cellStyle name="60% - Ênfase2 97" xfId="2417" xr:uid="{00000000-0005-0000-0000-000055070000}"/>
    <cellStyle name="60% - Ênfase2 98" xfId="2418" xr:uid="{00000000-0005-0000-0000-000056070000}"/>
    <cellStyle name="60% - Ênfase2 99" xfId="2419" xr:uid="{00000000-0005-0000-0000-000057070000}"/>
    <cellStyle name="60% - Ênfase3 10" xfId="225" xr:uid="{00000000-0005-0000-0000-000058070000}"/>
    <cellStyle name="60% - Ênfase3 100" xfId="2420" xr:uid="{00000000-0005-0000-0000-000059070000}"/>
    <cellStyle name="60% - Ênfase3 101" xfId="2421" xr:uid="{00000000-0005-0000-0000-00005A070000}"/>
    <cellStyle name="60% - Ênfase3 102" xfId="2422" xr:uid="{00000000-0005-0000-0000-00005B070000}"/>
    <cellStyle name="60% - Ênfase3 103" xfId="2423" xr:uid="{00000000-0005-0000-0000-00005C070000}"/>
    <cellStyle name="60% - Ênfase3 104" xfId="2424" xr:uid="{00000000-0005-0000-0000-00005D070000}"/>
    <cellStyle name="60% - Ênfase3 105" xfId="2425" xr:uid="{00000000-0005-0000-0000-00005E070000}"/>
    <cellStyle name="60% - Ênfase3 106" xfId="2426" xr:uid="{00000000-0005-0000-0000-00005F070000}"/>
    <cellStyle name="60% - Ênfase3 107" xfId="2427" xr:uid="{00000000-0005-0000-0000-000060070000}"/>
    <cellStyle name="60% - Ênfase3 108" xfId="2428" xr:uid="{00000000-0005-0000-0000-000061070000}"/>
    <cellStyle name="60% - Ênfase3 109" xfId="2429" xr:uid="{00000000-0005-0000-0000-000062070000}"/>
    <cellStyle name="60% - Ênfase3 11" xfId="226" xr:uid="{00000000-0005-0000-0000-000063070000}"/>
    <cellStyle name="60% - Ênfase3 110" xfId="2430" xr:uid="{00000000-0005-0000-0000-000064070000}"/>
    <cellStyle name="60% - Ênfase3 111" xfId="2431" xr:uid="{00000000-0005-0000-0000-000065070000}"/>
    <cellStyle name="60% - Ênfase3 112" xfId="2432" xr:uid="{00000000-0005-0000-0000-000066070000}"/>
    <cellStyle name="60% - Ênfase3 113" xfId="2433" xr:uid="{00000000-0005-0000-0000-000067070000}"/>
    <cellStyle name="60% - Ênfase3 114" xfId="2434" xr:uid="{00000000-0005-0000-0000-000068070000}"/>
    <cellStyle name="60% - Ênfase3 115" xfId="2435" xr:uid="{00000000-0005-0000-0000-000069070000}"/>
    <cellStyle name="60% - Ênfase3 116" xfId="2436" xr:uid="{00000000-0005-0000-0000-00006A070000}"/>
    <cellStyle name="60% - Ênfase3 117" xfId="2437" xr:uid="{00000000-0005-0000-0000-00006B070000}"/>
    <cellStyle name="60% - Ênfase3 118" xfId="2438" xr:uid="{00000000-0005-0000-0000-00006C070000}"/>
    <cellStyle name="60% - Ênfase3 119" xfId="2439" xr:uid="{00000000-0005-0000-0000-00006D070000}"/>
    <cellStyle name="60% - Ênfase3 12" xfId="227" xr:uid="{00000000-0005-0000-0000-00006E070000}"/>
    <cellStyle name="60% - Ênfase3 120" xfId="2440" xr:uid="{00000000-0005-0000-0000-00006F070000}"/>
    <cellStyle name="60% - Ênfase3 121" xfId="2441" xr:uid="{00000000-0005-0000-0000-000070070000}"/>
    <cellStyle name="60% - Ênfase3 122" xfId="2442" xr:uid="{00000000-0005-0000-0000-000071070000}"/>
    <cellStyle name="60% - Ênfase3 123" xfId="2443" xr:uid="{00000000-0005-0000-0000-000072070000}"/>
    <cellStyle name="60% - Ênfase3 124" xfId="2444" xr:uid="{00000000-0005-0000-0000-000073070000}"/>
    <cellStyle name="60% - Ênfase3 125" xfId="2445" xr:uid="{00000000-0005-0000-0000-000074070000}"/>
    <cellStyle name="60% - Ênfase3 126" xfId="2446" xr:uid="{00000000-0005-0000-0000-000075070000}"/>
    <cellStyle name="60% - Ênfase3 127" xfId="2447" xr:uid="{00000000-0005-0000-0000-000076070000}"/>
    <cellStyle name="60% - Ênfase3 128" xfId="2448" xr:uid="{00000000-0005-0000-0000-000077070000}"/>
    <cellStyle name="60% - Ênfase3 129" xfId="2449" xr:uid="{00000000-0005-0000-0000-000078070000}"/>
    <cellStyle name="60% - Ênfase3 13" xfId="228" xr:uid="{00000000-0005-0000-0000-000079070000}"/>
    <cellStyle name="60% - Ênfase3 130" xfId="2450" xr:uid="{00000000-0005-0000-0000-00007A070000}"/>
    <cellStyle name="60% - Ênfase3 131" xfId="2451" xr:uid="{00000000-0005-0000-0000-00007B070000}"/>
    <cellStyle name="60% - Ênfase3 132" xfId="2452" xr:uid="{00000000-0005-0000-0000-00007C070000}"/>
    <cellStyle name="60% - Ênfase3 133" xfId="2453" xr:uid="{00000000-0005-0000-0000-00007D070000}"/>
    <cellStyle name="60% - Ênfase3 134" xfId="2454" xr:uid="{00000000-0005-0000-0000-00007E070000}"/>
    <cellStyle name="60% - Ênfase3 14" xfId="229" xr:uid="{00000000-0005-0000-0000-00007F070000}"/>
    <cellStyle name="60% - Ênfase3 15" xfId="230" xr:uid="{00000000-0005-0000-0000-000080070000}"/>
    <cellStyle name="60% - Ênfase3 16" xfId="2455" xr:uid="{00000000-0005-0000-0000-000081070000}"/>
    <cellStyle name="60% - Ênfase3 17" xfId="2456" xr:uid="{00000000-0005-0000-0000-000082070000}"/>
    <cellStyle name="60% - Ênfase3 18" xfId="2457" xr:uid="{00000000-0005-0000-0000-000083070000}"/>
    <cellStyle name="60% - Ênfase3 19" xfId="2458" xr:uid="{00000000-0005-0000-0000-000084070000}"/>
    <cellStyle name="60% - Ênfase3 2" xfId="231" xr:uid="{00000000-0005-0000-0000-000085070000}"/>
    <cellStyle name="60% - Ênfase3 20" xfId="2459" xr:uid="{00000000-0005-0000-0000-000086070000}"/>
    <cellStyle name="60% - Ênfase3 21" xfId="2460" xr:uid="{00000000-0005-0000-0000-000087070000}"/>
    <cellStyle name="60% - Ênfase3 22" xfId="2461" xr:uid="{00000000-0005-0000-0000-000088070000}"/>
    <cellStyle name="60% - Ênfase3 23" xfId="2462" xr:uid="{00000000-0005-0000-0000-000089070000}"/>
    <cellStyle name="60% - Ênfase3 24" xfId="2463" xr:uid="{00000000-0005-0000-0000-00008A070000}"/>
    <cellStyle name="60% - Ênfase3 25" xfId="2464" xr:uid="{00000000-0005-0000-0000-00008B070000}"/>
    <cellStyle name="60% - Ênfase3 26" xfId="2465" xr:uid="{00000000-0005-0000-0000-00008C070000}"/>
    <cellStyle name="60% - Ênfase3 27" xfId="2466" xr:uid="{00000000-0005-0000-0000-00008D070000}"/>
    <cellStyle name="60% - Ênfase3 28" xfId="2467" xr:uid="{00000000-0005-0000-0000-00008E070000}"/>
    <cellStyle name="60% - Ênfase3 29" xfId="2468" xr:uid="{00000000-0005-0000-0000-00008F070000}"/>
    <cellStyle name="60% - Ênfase3 3" xfId="232" xr:uid="{00000000-0005-0000-0000-000090070000}"/>
    <cellStyle name="60% - Ênfase3 30" xfId="2469" xr:uid="{00000000-0005-0000-0000-000091070000}"/>
    <cellStyle name="60% - Ênfase3 31" xfId="2470" xr:uid="{00000000-0005-0000-0000-000092070000}"/>
    <cellStyle name="60% - Ênfase3 32" xfId="2471" xr:uid="{00000000-0005-0000-0000-000093070000}"/>
    <cellStyle name="60% - Ênfase3 33" xfId="2472" xr:uid="{00000000-0005-0000-0000-000094070000}"/>
    <cellStyle name="60% - Ênfase3 34" xfId="2473" xr:uid="{00000000-0005-0000-0000-000095070000}"/>
    <cellStyle name="60% - Ênfase3 35" xfId="2474" xr:uid="{00000000-0005-0000-0000-000096070000}"/>
    <cellStyle name="60% - Ênfase3 36" xfId="2475" xr:uid="{00000000-0005-0000-0000-000097070000}"/>
    <cellStyle name="60% - Ênfase3 37" xfId="2476" xr:uid="{00000000-0005-0000-0000-000098070000}"/>
    <cellStyle name="60% - Ênfase3 38" xfId="2477" xr:uid="{00000000-0005-0000-0000-000099070000}"/>
    <cellStyle name="60% - Ênfase3 39" xfId="2478" xr:uid="{00000000-0005-0000-0000-00009A070000}"/>
    <cellStyle name="60% - Ênfase3 4" xfId="233" xr:uid="{00000000-0005-0000-0000-00009B070000}"/>
    <cellStyle name="60% - Ênfase3 40" xfId="2479" xr:uid="{00000000-0005-0000-0000-00009C070000}"/>
    <cellStyle name="60% - Ênfase3 41" xfId="2480" xr:uid="{00000000-0005-0000-0000-00009D070000}"/>
    <cellStyle name="60% - Ênfase3 42" xfId="2481" xr:uid="{00000000-0005-0000-0000-00009E070000}"/>
    <cellStyle name="60% - Ênfase3 43" xfId="2482" xr:uid="{00000000-0005-0000-0000-00009F070000}"/>
    <cellStyle name="60% - Ênfase3 44" xfId="2483" xr:uid="{00000000-0005-0000-0000-0000A0070000}"/>
    <cellStyle name="60% - Ênfase3 45" xfId="2484" xr:uid="{00000000-0005-0000-0000-0000A1070000}"/>
    <cellStyle name="60% - Ênfase3 46" xfId="2485" xr:uid="{00000000-0005-0000-0000-0000A2070000}"/>
    <cellStyle name="60% - Ênfase3 47" xfId="2486" xr:uid="{00000000-0005-0000-0000-0000A3070000}"/>
    <cellStyle name="60% - Ênfase3 48" xfId="2487" xr:uid="{00000000-0005-0000-0000-0000A4070000}"/>
    <cellStyle name="60% - Ênfase3 49" xfId="2488" xr:uid="{00000000-0005-0000-0000-0000A5070000}"/>
    <cellStyle name="60% - Ênfase3 5" xfId="234" xr:uid="{00000000-0005-0000-0000-0000A6070000}"/>
    <cellStyle name="60% - Ênfase3 50" xfId="2489" xr:uid="{00000000-0005-0000-0000-0000A7070000}"/>
    <cellStyle name="60% - Ênfase3 51" xfId="2490" xr:uid="{00000000-0005-0000-0000-0000A8070000}"/>
    <cellStyle name="60% - Ênfase3 52" xfId="2491" xr:uid="{00000000-0005-0000-0000-0000A9070000}"/>
    <cellStyle name="60% - Ênfase3 53" xfId="2492" xr:uid="{00000000-0005-0000-0000-0000AA070000}"/>
    <cellStyle name="60% - Ênfase3 54" xfId="2493" xr:uid="{00000000-0005-0000-0000-0000AB070000}"/>
    <cellStyle name="60% - Ênfase3 55" xfId="2494" xr:uid="{00000000-0005-0000-0000-0000AC070000}"/>
    <cellStyle name="60% - Ênfase3 56" xfId="2495" xr:uid="{00000000-0005-0000-0000-0000AD070000}"/>
    <cellStyle name="60% - Ênfase3 57" xfId="2496" xr:uid="{00000000-0005-0000-0000-0000AE070000}"/>
    <cellStyle name="60% - Ênfase3 58" xfId="2497" xr:uid="{00000000-0005-0000-0000-0000AF070000}"/>
    <cellStyle name="60% - Ênfase3 59" xfId="2498" xr:uid="{00000000-0005-0000-0000-0000B0070000}"/>
    <cellStyle name="60% - Ênfase3 6" xfId="235" xr:uid="{00000000-0005-0000-0000-0000B1070000}"/>
    <cellStyle name="60% - Ênfase3 60" xfId="2499" xr:uid="{00000000-0005-0000-0000-0000B2070000}"/>
    <cellStyle name="60% - Ênfase3 61" xfId="2500" xr:uid="{00000000-0005-0000-0000-0000B3070000}"/>
    <cellStyle name="60% - Ênfase3 62" xfId="2501" xr:uid="{00000000-0005-0000-0000-0000B4070000}"/>
    <cellStyle name="60% - Ênfase3 63" xfId="2502" xr:uid="{00000000-0005-0000-0000-0000B5070000}"/>
    <cellStyle name="60% - Ênfase3 64" xfId="2503" xr:uid="{00000000-0005-0000-0000-0000B6070000}"/>
    <cellStyle name="60% - Ênfase3 65" xfId="2504" xr:uid="{00000000-0005-0000-0000-0000B7070000}"/>
    <cellStyle name="60% - Ênfase3 66" xfId="2505" xr:uid="{00000000-0005-0000-0000-0000B8070000}"/>
    <cellStyle name="60% - Ênfase3 67" xfId="2506" xr:uid="{00000000-0005-0000-0000-0000B9070000}"/>
    <cellStyle name="60% - Ênfase3 68" xfId="2507" xr:uid="{00000000-0005-0000-0000-0000BA070000}"/>
    <cellStyle name="60% - Ênfase3 69" xfId="2508" xr:uid="{00000000-0005-0000-0000-0000BB070000}"/>
    <cellStyle name="60% - Ênfase3 7" xfId="236" xr:uid="{00000000-0005-0000-0000-0000BC070000}"/>
    <cellStyle name="60% - Ênfase3 70" xfId="2509" xr:uid="{00000000-0005-0000-0000-0000BD070000}"/>
    <cellStyle name="60% - Ênfase3 71" xfId="2510" xr:uid="{00000000-0005-0000-0000-0000BE070000}"/>
    <cellStyle name="60% - Ênfase3 72" xfId="2511" xr:uid="{00000000-0005-0000-0000-0000BF070000}"/>
    <cellStyle name="60% - Ênfase3 73" xfId="2512" xr:uid="{00000000-0005-0000-0000-0000C0070000}"/>
    <cellStyle name="60% - Ênfase3 74" xfId="2513" xr:uid="{00000000-0005-0000-0000-0000C1070000}"/>
    <cellStyle name="60% - Ênfase3 75" xfId="2514" xr:uid="{00000000-0005-0000-0000-0000C2070000}"/>
    <cellStyle name="60% - Ênfase3 76" xfId="2515" xr:uid="{00000000-0005-0000-0000-0000C3070000}"/>
    <cellStyle name="60% - Ênfase3 77" xfId="2516" xr:uid="{00000000-0005-0000-0000-0000C4070000}"/>
    <cellStyle name="60% - Ênfase3 78" xfId="2517" xr:uid="{00000000-0005-0000-0000-0000C5070000}"/>
    <cellStyle name="60% - Ênfase3 79" xfId="2518" xr:uid="{00000000-0005-0000-0000-0000C6070000}"/>
    <cellStyle name="60% - Ênfase3 8" xfId="237" xr:uid="{00000000-0005-0000-0000-0000C7070000}"/>
    <cellStyle name="60% - Ênfase3 80" xfId="2519" xr:uid="{00000000-0005-0000-0000-0000C8070000}"/>
    <cellStyle name="60% - Ênfase3 81" xfId="2520" xr:uid="{00000000-0005-0000-0000-0000C9070000}"/>
    <cellStyle name="60% - Ênfase3 82" xfId="2521" xr:uid="{00000000-0005-0000-0000-0000CA070000}"/>
    <cellStyle name="60% - Ênfase3 83" xfId="2522" xr:uid="{00000000-0005-0000-0000-0000CB070000}"/>
    <cellStyle name="60% - Ênfase3 84" xfId="2523" xr:uid="{00000000-0005-0000-0000-0000CC070000}"/>
    <cellStyle name="60% - Ênfase3 85" xfId="2524" xr:uid="{00000000-0005-0000-0000-0000CD070000}"/>
    <cellStyle name="60% - Ênfase3 86" xfId="2525" xr:uid="{00000000-0005-0000-0000-0000CE070000}"/>
    <cellStyle name="60% - Ênfase3 87" xfId="2526" xr:uid="{00000000-0005-0000-0000-0000CF070000}"/>
    <cellStyle name="60% - Ênfase3 88" xfId="2527" xr:uid="{00000000-0005-0000-0000-0000D0070000}"/>
    <cellStyle name="60% - Ênfase3 89" xfId="2528" xr:uid="{00000000-0005-0000-0000-0000D1070000}"/>
    <cellStyle name="60% - Ênfase3 9" xfId="238" xr:uid="{00000000-0005-0000-0000-0000D2070000}"/>
    <cellStyle name="60% - Ênfase3 90" xfId="2529" xr:uid="{00000000-0005-0000-0000-0000D3070000}"/>
    <cellStyle name="60% - Ênfase3 91" xfId="2530" xr:uid="{00000000-0005-0000-0000-0000D4070000}"/>
    <cellStyle name="60% - Ênfase3 92" xfId="2531" xr:uid="{00000000-0005-0000-0000-0000D5070000}"/>
    <cellStyle name="60% - Ênfase3 93" xfId="2532" xr:uid="{00000000-0005-0000-0000-0000D6070000}"/>
    <cellStyle name="60% - Ênfase3 94" xfId="2533" xr:uid="{00000000-0005-0000-0000-0000D7070000}"/>
    <cellStyle name="60% - Ênfase3 95" xfId="2534" xr:uid="{00000000-0005-0000-0000-0000D8070000}"/>
    <cellStyle name="60% - Ênfase3 96" xfId="2535" xr:uid="{00000000-0005-0000-0000-0000D9070000}"/>
    <cellStyle name="60% - Ênfase3 97" xfId="2536" xr:uid="{00000000-0005-0000-0000-0000DA070000}"/>
    <cellStyle name="60% - Ênfase3 98" xfId="2537" xr:uid="{00000000-0005-0000-0000-0000DB070000}"/>
    <cellStyle name="60% - Ênfase3 99" xfId="2538" xr:uid="{00000000-0005-0000-0000-0000DC070000}"/>
    <cellStyle name="60% - Ênfase4 10" xfId="239" xr:uid="{00000000-0005-0000-0000-0000DD070000}"/>
    <cellStyle name="60% - Ênfase4 100" xfId="2539" xr:uid="{00000000-0005-0000-0000-0000DE070000}"/>
    <cellStyle name="60% - Ênfase4 101" xfId="2540" xr:uid="{00000000-0005-0000-0000-0000DF070000}"/>
    <cellStyle name="60% - Ênfase4 102" xfId="2541" xr:uid="{00000000-0005-0000-0000-0000E0070000}"/>
    <cellStyle name="60% - Ênfase4 103" xfId="2542" xr:uid="{00000000-0005-0000-0000-0000E1070000}"/>
    <cellStyle name="60% - Ênfase4 104" xfId="2543" xr:uid="{00000000-0005-0000-0000-0000E2070000}"/>
    <cellStyle name="60% - Ênfase4 105" xfId="2544" xr:uid="{00000000-0005-0000-0000-0000E3070000}"/>
    <cellStyle name="60% - Ênfase4 106" xfId="2545" xr:uid="{00000000-0005-0000-0000-0000E4070000}"/>
    <cellStyle name="60% - Ênfase4 107" xfId="2546" xr:uid="{00000000-0005-0000-0000-0000E5070000}"/>
    <cellStyle name="60% - Ênfase4 108" xfId="2547" xr:uid="{00000000-0005-0000-0000-0000E6070000}"/>
    <cellStyle name="60% - Ênfase4 109" xfId="2548" xr:uid="{00000000-0005-0000-0000-0000E7070000}"/>
    <cellStyle name="60% - Ênfase4 11" xfId="240" xr:uid="{00000000-0005-0000-0000-0000E8070000}"/>
    <cellStyle name="60% - Ênfase4 110" xfId="2549" xr:uid="{00000000-0005-0000-0000-0000E9070000}"/>
    <cellStyle name="60% - Ênfase4 111" xfId="2550" xr:uid="{00000000-0005-0000-0000-0000EA070000}"/>
    <cellStyle name="60% - Ênfase4 112" xfId="2551" xr:uid="{00000000-0005-0000-0000-0000EB070000}"/>
    <cellStyle name="60% - Ênfase4 113" xfId="2552" xr:uid="{00000000-0005-0000-0000-0000EC070000}"/>
    <cellStyle name="60% - Ênfase4 114" xfId="2553" xr:uid="{00000000-0005-0000-0000-0000ED070000}"/>
    <cellStyle name="60% - Ênfase4 115" xfId="2554" xr:uid="{00000000-0005-0000-0000-0000EE070000}"/>
    <cellStyle name="60% - Ênfase4 116" xfId="2555" xr:uid="{00000000-0005-0000-0000-0000EF070000}"/>
    <cellStyle name="60% - Ênfase4 117" xfId="2556" xr:uid="{00000000-0005-0000-0000-0000F0070000}"/>
    <cellStyle name="60% - Ênfase4 118" xfId="2557" xr:uid="{00000000-0005-0000-0000-0000F1070000}"/>
    <cellStyle name="60% - Ênfase4 119" xfId="2558" xr:uid="{00000000-0005-0000-0000-0000F2070000}"/>
    <cellStyle name="60% - Ênfase4 12" xfId="241" xr:uid="{00000000-0005-0000-0000-0000F3070000}"/>
    <cellStyle name="60% - Ênfase4 120" xfId="2559" xr:uid="{00000000-0005-0000-0000-0000F4070000}"/>
    <cellStyle name="60% - Ênfase4 121" xfId="2560" xr:uid="{00000000-0005-0000-0000-0000F5070000}"/>
    <cellStyle name="60% - Ênfase4 122" xfId="2561" xr:uid="{00000000-0005-0000-0000-0000F6070000}"/>
    <cellStyle name="60% - Ênfase4 123" xfId="2562" xr:uid="{00000000-0005-0000-0000-0000F7070000}"/>
    <cellStyle name="60% - Ênfase4 124" xfId="2563" xr:uid="{00000000-0005-0000-0000-0000F8070000}"/>
    <cellStyle name="60% - Ênfase4 125" xfId="2564" xr:uid="{00000000-0005-0000-0000-0000F9070000}"/>
    <cellStyle name="60% - Ênfase4 126" xfId="2565" xr:uid="{00000000-0005-0000-0000-0000FA070000}"/>
    <cellStyle name="60% - Ênfase4 127" xfId="2566" xr:uid="{00000000-0005-0000-0000-0000FB070000}"/>
    <cellStyle name="60% - Ênfase4 128" xfId="2567" xr:uid="{00000000-0005-0000-0000-0000FC070000}"/>
    <cellStyle name="60% - Ênfase4 129" xfId="2568" xr:uid="{00000000-0005-0000-0000-0000FD070000}"/>
    <cellStyle name="60% - Ênfase4 13" xfId="242" xr:uid="{00000000-0005-0000-0000-0000FE070000}"/>
    <cellStyle name="60% - Ênfase4 130" xfId="2569" xr:uid="{00000000-0005-0000-0000-0000FF070000}"/>
    <cellStyle name="60% - Ênfase4 131" xfId="2570" xr:uid="{00000000-0005-0000-0000-000000080000}"/>
    <cellStyle name="60% - Ênfase4 132" xfId="2571" xr:uid="{00000000-0005-0000-0000-000001080000}"/>
    <cellStyle name="60% - Ênfase4 133" xfId="2572" xr:uid="{00000000-0005-0000-0000-000002080000}"/>
    <cellStyle name="60% - Ênfase4 134" xfId="2573" xr:uid="{00000000-0005-0000-0000-000003080000}"/>
    <cellStyle name="60% - Ênfase4 14" xfId="243" xr:uid="{00000000-0005-0000-0000-000004080000}"/>
    <cellStyle name="60% - Ênfase4 15" xfId="244" xr:uid="{00000000-0005-0000-0000-000005080000}"/>
    <cellStyle name="60% - Ênfase4 16" xfId="2574" xr:uid="{00000000-0005-0000-0000-000006080000}"/>
    <cellStyle name="60% - Ênfase4 17" xfId="2575" xr:uid="{00000000-0005-0000-0000-000007080000}"/>
    <cellStyle name="60% - Ênfase4 18" xfId="2576" xr:uid="{00000000-0005-0000-0000-000008080000}"/>
    <cellStyle name="60% - Ênfase4 19" xfId="2577" xr:uid="{00000000-0005-0000-0000-000009080000}"/>
    <cellStyle name="60% - Ênfase4 2" xfId="245" xr:uid="{00000000-0005-0000-0000-00000A080000}"/>
    <cellStyle name="60% - Ênfase4 20" xfId="2578" xr:uid="{00000000-0005-0000-0000-00000B080000}"/>
    <cellStyle name="60% - Ênfase4 21" xfId="2579" xr:uid="{00000000-0005-0000-0000-00000C080000}"/>
    <cellStyle name="60% - Ênfase4 22" xfId="2580" xr:uid="{00000000-0005-0000-0000-00000D080000}"/>
    <cellStyle name="60% - Ênfase4 23" xfId="2581" xr:uid="{00000000-0005-0000-0000-00000E080000}"/>
    <cellStyle name="60% - Ênfase4 24" xfId="2582" xr:uid="{00000000-0005-0000-0000-00000F080000}"/>
    <cellStyle name="60% - Ênfase4 25" xfId="2583" xr:uid="{00000000-0005-0000-0000-000010080000}"/>
    <cellStyle name="60% - Ênfase4 26" xfId="2584" xr:uid="{00000000-0005-0000-0000-000011080000}"/>
    <cellStyle name="60% - Ênfase4 27" xfId="2585" xr:uid="{00000000-0005-0000-0000-000012080000}"/>
    <cellStyle name="60% - Ênfase4 28" xfId="2586" xr:uid="{00000000-0005-0000-0000-000013080000}"/>
    <cellStyle name="60% - Ênfase4 29" xfId="2587" xr:uid="{00000000-0005-0000-0000-000014080000}"/>
    <cellStyle name="60% - Ênfase4 3" xfId="246" xr:uid="{00000000-0005-0000-0000-000015080000}"/>
    <cellStyle name="60% - Ênfase4 30" xfId="2588" xr:uid="{00000000-0005-0000-0000-000016080000}"/>
    <cellStyle name="60% - Ênfase4 31" xfId="2589" xr:uid="{00000000-0005-0000-0000-000017080000}"/>
    <cellStyle name="60% - Ênfase4 32" xfId="2590" xr:uid="{00000000-0005-0000-0000-000018080000}"/>
    <cellStyle name="60% - Ênfase4 33" xfId="2591" xr:uid="{00000000-0005-0000-0000-000019080000}"/>
    <cellStyle name="60% - Ênfase4 34" xfId="2592" xr:uid="{00000000-0005-0000-0000-00001A080000}"/>
    <cellStyle name="60% - Ênfase4 35" xfId="2593" xr:uid="{00000000-0005-0000-0000-00001B080000}"/>
    <cellStyle name="60% - Ênfase4 36" xfId="2594" xr:uid="{00000000-0005-0000-0000-00001C080000}"/>
    <cellStyle name="60% - Ênfase4 37" xfId="2595" xr:uid="{00000000-0005-0000-0000-00001D080000}"/>
    <cellStyle name="60% - Ênfase4 38" xfId="2596" xr:uid="{00000000-0005-0000-0000-00001E080000}"/>
    <cellStyle name="60% - Ênfase4 39" xfId="2597" xr:uid="{00000000-0005-0000-0000-00001F080000}"/>
    <cellStyle name="60% - Ênfase4 4" xfId="247" xr:uid="{00000000-0005-0000-0000-000020080000}"/>
    <cellStyle name="60% - Ênfase4 40" xfId="2598" xr:uid="{00000000-0005-0000-0000-000021080000}"/>
    <cellStyle name="60% - Ênfase4 41" xfId="2599" xr:uid="{00000000-0005-0000-0000-000022080000}"/>
    <cellStyle name="60% - Ênfase4 42" xfId="2600" xr:uid="{00000000-0005-0000-0000-000023080000}"/>
    <cellStyle name="60% - Ênfase4 43" xfId="2601" xr:uid="{00000000-0005-0000-0000-000024080000}"/>
    <cellStyle name="60% - Ênfase4 44" xfId="2602" xr:uid="{00000000-0005-0000-0000-000025080000}"/>
    <cellStyle name="60% - Ênfase4 45" xfId="2603" xr:uid="{00000000-0005-0000-0000-000026080000}"/>
    <cellStyle name="60% - Ênfase4 46" xfId="2604" xr:uid="{00000000-0005-0000-0000-000027080000}"/>
    <cellStyle name="60% - Ênfase4 47" xfId="2605" xr:uid="{00000000-0005-0000-0000-000028080000}"/>
    <cellStyle name="60% - Ênfase4 48" xfId="2606" xr:uid="{00000000-0005-0000-0000-000029080000}"/>
    <cellStyle name="60% - Ênfase4 49" xfId="2607" xr:uid="{00000000-0005-0000-0000-00002A080000}"/>
    <cellStyle name="60% - Ênfase4 5" xfId="248" xr:uid="{00000000-0005-0000-0000-00002B080000}"/>
    <cellStyle name="60% - Ênfase4 50" xfId="2608" xr:uid="{00000000-0005-0000-0000-00002C080000}"/>
    <cellStyle name="60% - Ênfase4 51" xfId="2609" xr:uid="{00000000-0005-0000-0000-00002D080000}"/>
    <cellStyle name="60% - Ênfase4 52" xfId="2610" xr:uid="{00000000-0005-0000-0000-00002E080000}"/>
    <cellStyle name="60% - Ênfase4 53" xfId="2611" xr:uid="{00000000-0005-0000-0000-00002F080000}"/>
    <cellStyle name="60% - Ênfase4 54" xfId="2612" xr:uid="{00000000-0005-0000-0000-000030080000}"/>
    <cellStyle name="60% - Ênfase4 55" xfId="2613" xr:uid="{00000000-0005-0000-0000-000031080000}"/>
    <cellStyle name="60% - Ênfase4 56" xfId="2614" xr:uid="{00000000-0005-0000-0000-000032080000}"/>
    <cellStyle name="60% - Ênfase4 57" xfId="2615" xr:uid="{00000000-0005-0000-0000-000033080000}"/>
    <cellStyle name="60% - Ênfase4 58" xfId="2616" xr:uid="{00000000-0005-0000-0000-000034080000}"/>
    <cellStyle name="60% - Ênfase4 59" xfId="2617" xr:uid="{00000000-0005-0000-0000-000035080000}"/>
    <cellStyle name="60% - Ênfase4 6" xfId="249" xr:uid="{00000000-0005-0000-0000-000036080000}"/>
    <cellStyle name="60% - Ênfase4 60" xfId="2618" xr:uid="{00000000-0005-0000-0000-000037080000}"/>
    <cellStyle name="60% - Ênfase4 61" xfId="2619" xr:uid="{00000000-0005-0000-0000-000038080000}"/>
    <cellStyle name="60% - Ênfase4 62" xfId="2620" xr:uid="{00000000-0005-0000-0000-000039080000}"/>
    <cellStyle name="60% - Ênfase4 63" xfId="2621" xr:uid="{00000000-0005-0000-0000-00003A080000}"/>
    <cellStyle name="60% - Ênfase4 64" xfId="2622" xr:uid="{00000000-0005-0000-0000-00003B080000}"/>
    <cellStyle name="60% - Ênfase4 65" xfId="2623" xr:uid="{00000000-0005-0000-0000-00003C080000}"/>
    <cellStyle name="60% - Ênfase4 66" xfId="2624" xr:uid="{00000000-0005-0000-0000-00003D080000}"/>
    <cellStyle name="60% - Ênfase4 67" xfId="2625" xr:uid="{00000000-0005-0000-0000-00003E080000}"/>
    <cellStyle name="60% - Ênfase4 68" xfId="2626" xr:uid="{00000000-0005-0000-0000-00003F080000}"/>
    <cellStyle name="60% - Ênfase4 69" xfId="2627" xr:uid="{00000000-0005-0000-0000-000040080000}"/>
    <cellStyle name="60% - Ênfase4 7" xfId="250" xr:uid="{00000000-0005-0000-0000-000041080000}"/>
    <cellStyle name="60% - Ênfase4 70" xfId="2628" xr:uid="{00000000-0005-0000-0000-000042080000}"/>
    <cellStyle name="60% - Ênfase4 71" xfId="2629" xr:uid="{00000000-0005-0000-0000-000043080000}"/>
    <cellStyle name="60% - Ênfase4 72" xfId="2630" xr:uid="{00000000-0005-0000-0000-000044080000}"/>
    <cellStyle name="60% - Ênfase4 73" xfId="2631" xr:uid="{00000000-0005-0000-0000-000045080000}"/>
    <cellStyle name="60% - Ênfase4 74" xfId="2632" xr:uid="{00000000-0005-0000-0000-000046080000}"/>
    <cellStyle name="60% - Ênfase4 75" xfId="2633" xr:uid="{00000000-0005-0000-0000-000047080000}"/>
    <cellStyle name="60% - Ênfase4 76" xfId="2634" xr:uid="{00000000-0005-0000-0000-000048080000}"/>
    <cellStyle name="60% - Ênfase4 77" xfId="2635" xr:uid="{00000000-0005-0000-0000-000049080000}"/>
    <cellStyle name="60% - Ênfase4 78" xfId="2636" xr:uid="{00000000-0005-0000-0000-00004A080000}"/>
    <cellStyle name="60% - Ênfase4 79" xfId="2637" xr:uid="{00000000-0005-0000-0000-00004B080000}"/>
    <cellStyle name="60% - Ênfase4 8" xfId="251" xr:uid="{00000000-0005-0000-0000-00004C080000}"/>
    <cellStyle name="60% - Ênfase4 80" xfId="2638" xr:uid="{00000000-0005-0000-0000-00004D080000}"/>
    <cellStyle name="60% - Ênfase4 81" xfId="2639" xr:uid="{00000000-0005-0000-0000-00004E080000}"/>
    <cellStyle name="60% - Ênfase4 82" xfId="2640" xr:uid="{00000000-0005-0000-0000-00004F080000}"/>
    <cellStyle name="60% - Ênfase4 83" xfId="2641" xr:uid="{00000000-0005-0000-0000-000050080000}"/>
    <cellStyle name="60% - Ênfase4 84" xfId="2642" xr:uid="{00000000-0005-0000-0000-000051080000}"/>
    <cellStyle name="60% - Ênfase4 85" xfId="2643" xr:uid="{00000000-0005-0000-0000-000052080000}"/>
    <cellStyle name="60% - Ênfase4 86" xfId="2644" xr:uid="{00000000-0005-0000-0000-000053080000}"/>
    <cellStyle name="60% - Ênfase4 87" xfId="2645" xr:uid="{00000000-0005-0000-0000-000054080000}"/>
    <cellStyle name="60% - Ênfase4 88" xfId="2646" xr:uid="{00000000-0005-0000-0000-000055080000}"/>
    <cellStyle name="60% - Ênfase4 89" xfId="2647" xr:uid="{00000000-0005-0000-0000-000056080000}"/>
    <cellStyle name="60% - Ênfase4 9" xfId="252" xr:uid="{00000000-0005-0000-0000-000057080000}"/>
    <cellStyle name="60% - Ênfase4 90" xfId="2648" xr:uid="{00000000-0005-0000-0000-000058080000}"/>
    <cellStyle name="60% - Ênfase4 91" xfId="2649" xr:uid="{00000000-0005-0000-0000-000059080000}"/>
    <cellStyle name="60% - Ênfase4 92" xfId="2650" xr:uid="{00000000-0005-0000-0000-00005A080000}"/>
    <cellStyle name="60% - Ênfase4 93" xfId="2651" xr:uid="{00000000-0005-0000-0000-00005B080000}"/>
    <cellStyle name="60% - Ênfase4 94" xfId="2652" xr:uid="{00000000-0005-0000-0000-00005C080000}"/>
    <cellStyle name="60% - Ênfase4 95" xfId="2653" xr:uid="{00000000-0005-0000-0000-00005D080000}"/>
    <cellStyle name="60% - Ênfase4 96" xfId="2654" xr:uid="{00000000-0005-0000-0000-00005E080000}"/>
    <cellStyle name="60% - Ênfase4 97" xfId="2655" xr:uid="{00000000-0005-0000-0000-00005F080000}"/>
    <cellStyle name="60% - Ênfase4 98" xfId="2656" xr:uid="{00000000-0005-0000-0000-000060080000}"/>
    <cellStyle name="60% - Ênfase4 99" xfId="2657" xr:uid="{00000000-0005-0000-0000-000061080000}"/>
    <cellStyle name="60% - Ênfase5 10" xfId="253" xr:uid="{00000000-0005-0000-0000-000062080000}"/>
    <cellStyle name="60% - Ênfase5 100" xfId="2658" xr:uid="{00000000-0005-0000-0000-000063080000}"/>
    <cellStyle name="60% - Ênfase5 101" xfId="2659" xr:uid="{00000000-0005-0000-0000-000064080000}"/>
    <cellStyle name="60% - Ênfase5 102" xfId="2660" xr:uid="{00000000-0005-0000-0000-000065080000}"/>
    <cellStyle name="60% - Ênfase5 103" xfId="2661" xr:uid="{00000000-0005-0000-0000-000066080000}"/>
    <cellStyle name="60% - Ênfase5 104" xfId="2662" xr:uid="{00000000-0005-0000-0000-000067080000}"/>
    <cellStyle name="60% - Ênfase5 105" xfId="2663" xr:uid="{00000000-0005-0000-0000-000068080000}"/>
    <cellStyle name="60% - Ênfase5 106" xfId="2664" xr:uid="{00000000-0005-0000-0000-000069080000}"/>
    <cellStyle name="60% - Ênfase5 107" xfId="2665" xr:uid="{00000000-0005-0000-0000-00006A080000}"/>
    <cellStyle name="60% - Ênfase5 108" xfId="2666" xr:uid="{00000000-0005-0000-0000-00006B080000}"/>
    <cellStyle name="60% - Ênfase5 109" xfId="2667" xr:uid="{00000000-0005-0000-0000-00006C080000}"/>
    <cellStyle name="60% - Ênfase5 11" xfId="254" xr:uid="{00000000-0005-0000-0000-00006D080000}"/>
    <cellStyle name="60% - Ênfase5 110" xfId="2668" xr:uid="{00000000-0005-0000-0000-00006E080000}"/>
    <cellStyle name="60% - Ênfase5 111" xfId="2669" xr:uid="{00000000-0005-0000-0000-00006F080000}"/>
    <cellStyle name="60% - Ênfase5 112" xfId="2670" xr:uid="{00000000-0005-0000-0000-000070080000}"/>
    <cellStyle name="60% - Ênfase5 113" xfId="2671" xr:uid="{00000000-0005-0000-0000-000071080000}"/>
    <cellStyle name="60% - Ênfase5 114" xfId="2672" xr:uid="{00000000-0005-0000-0000-000072080000}"/>
    <cellStyle name="60% - Ênfase5 115" xfId="2673" xr:uid="{00000000-0005-0000-0000-000073080000}"/>
    <cellStyle name="60% - Ênfase5 116" xfId="2674" xr:uid="{00000000-0005-0000-0000-000074080000}"/>
    <cellStyle name="60% - Ênfase5 117" xfId="2675" xr:uid="{00000000-0005-0000-0000-000075080000}"/>
    <cellStyle name="60% - Ênfase5 118" xfId="2676" xr:uid="{00000000-0005-0000-0000-000076080000}"/>
    <cellStyle name="60% - Ênfase5 119" xfId="2677" xr:uid="{00000000-0005-0000-0000-000077080000}"/>
    <cellStyle name="60% - Ênfase5 12" xfId="255" xr:uid="{00000000-0005-0000-0000-000078080000}"/>
    <cellStyle name="60% - Ênfase5 120" xfId="2678" xr:uid="{00000000-0005-0000-0000-000079080000}"/>
    <cellStyle name="60% - Ênfase5 121" xfId="2679" xr:uid="{00000000-0005-0000-0000-00007A080000}"/>
    <cellStyle name="60% - Ênfase5 122" xfId="2680" xr:uid="{00000000-0005-0000-0000-00007B080000}"/>
    <cellStyle name="60% - Ênfase5 123" xfId="2681" xr:uid="{00000000-0005-0000-0000-00007C080000}"/>
    <cellStyle name="60% - Ênfase5 124" xfId="2682" xr:uid="{00000000-0005-0000-0000-00007D080000}"/>
    <cellStyle name="60% - Ênfase5 125" xfId="2683" xr:uid="{00000000-0005-0000-0000-00007E080000}"/>
    <cellStyle name="60% - Ênfase5 126" xfId="2684" xr:uid="{00000000-0005-0000-0000-00007F080000}"/>
    <cellStyle name="60% - Ênfase5 127" xfId="2685" xr:uid="{00000000-0005-0000-0000-000080080000}"/>
    <cellStyle name="60% - Ênfase5 128" xfId="2686" xr:uid="{00000000-0005-0000-0000-000081080000}"/>
    <cellStyle name="60% - Ênfase5 129" xfId="2687" xr:uid="{00000000-0005-0000-0000-000082080000}"/>
    <cellStyle name="60% - Ênfase5 13" xfId="256" xr:uid="{00000000-0005-0000-0000-000083080000}"/>
    <cellStyle name="60% - Ênfase5 130" xfId="2688" xr:uid="{00000000-0005-0000-0000-000084080000}"/>
    <cellStyle name="60% - Ênfase5 131" xfId="2689" xr:uid="{00000000-0005-0000-0000-000085080000}"/>
    <cellStyle name="60% - Ênfase5 132" xfId="2690" xr:uid="{00000000-0005-0000-0000-000086080000}"/>
    <cellStyle name="60% - Ênfase5 133" xfId="2691" xr:uid="{00000000-0005-0000-0000-000087080000}"/>
    <cellStyle name="60% - Ênfase5 134" xfId="2692" xr:uid="{00000000-0005-0000-0000-000088080000}"/>
    <cellStyle name="60% - Ênfase5 14" xfId="257" xr:uid="{00000000-0005-0000-0000-000089080000}"/>
    <cellStyle name="60% - Ênfase5 15" xfId="258" xr:uid="{00000000-0005-0000-0000-00008A080000}"/>
    <cellStyle name="60% - Ênfase5 16" xfId="2693" xr:uid="{00000000-0005-0000-0000-00008B080000}"/>
    <cellStyle name="60% - Ênfase5 17" xfId="2694" xr:uid="{00000000-0005-0000-0000-00008C080000}"/>
    <cellStyle name="60% - Ênfase5 18" xfId="2695" xr:uid="{00000000-0005-0000-0000-00008D080000}"/>
    <cellStyle name="60% - Ênfase5 19" xfId="2696" xr:uid="{00000000-0005-0000-0000-00008E080000}"/>
    <cellStyle name="60% - Ênfase5 2" xfId="259" xr:uid="{00000000-0005-0000-0000-00008F080000}"/>
    <cellStyle name="60% - Ênfase5 20" xfId="2697" xr:uid="{00000000-0005-0000-0000-000090080000}"/>
    <cellStyle name="60% - Ênfase5 21" xfId="2698" xr:uid="{00000000-0005-0000-0000-000091080000}"/>
    <cellStyle name="60% - Ênfase5 22" xfId="2699" xr:uid="{00000000-0005-0000-0000-000092080000}"/>
    <cellStyle name="60% - Ênfase5 23" xfId="2700" xr:uid="{00000000-0005-0000-0000-000093080000}"/>
    <cellStyle name="60% - Ênfase5 24" xfId="2701" xr:uid="{00000000-0005-0000-0000-000094080000}"/>
    <cellStyle name="60% - Ênfase5 25" xfId="2702" xr:uid="{00000000-0005-0000-0000-000095080000}"/>
    <cellStyle name="60% - Ênfase5 26" xfId="2703" xr:uid="{00000000-0005-0000-0000-000096080000}"/>
    <cellStyle name="60% - Ênfase5 27" xfId="2704" xr:uid="{00000000-0005-0000-0000-000097080000}"/>
    <cellStyle name="60% - Ênfase5 28" xfId="2705" xr:uid="{00000000-0005-0000-0000-000098080000}"/>
    <cellStyle name="60% - Ênfase5 29" xfId="2706" xr:uid="{00000000-0005-0000-0000-000099080000}"/>
    <cellStyle name="60% - Ênfase5 3" xfId="260" xr:uid="{00000000-0005-0000-0000-00009A080000}"/>
    <cellStyle name="60% - Ênfase5 30" xfId="2707" xr:uid="{00000000-0005-0000-0000-00009B080000}"/>
    <cellStyle name="60% - Ênfase5 31" xfId="2708" xr:uid="{00000000-0005-0000-0000-00009C080000}"/>
    <cellStyle name="60% - Ênfase5 32" xfId="2709" xr:uid="{00000000-0005-0000-0000-00009D080000}"/>
    <cellStyle name="60% - Ênfase5 33" xfId="2710" xr:uid="{00000000-0005-0000-0000-00009E080000}"/>
    <cellStyle name="60% - Ênfase5 34" xfId="2711" xr:uid="{00000000-0005-0000-0000-00009F080000}"/>
    <cellStyle name="60% - Ênfase5 35" xfId="2712" xr:uid="{00000000-0005-0000-0000-0000A0080000}"/>
    <cellStyle name="60% - Ênfase5 36" xfId="2713" xr:uid="{00000000-0005-0000-0000-0000A1080000}"/>
    <cellStyle name="60% - Ênfase5 37" xfId="2714" xr:uid="{00000000-0005-0000-0000-0000A2080000}"/>
    <cellStyle name="60% - Ênfase5 38" xfId="2715" xr:uid="{00000000-0005-0000-0000-0000A3080000}"/>
    <cellStyle name="60% - Ênfase5 39" xfId="2716" xr:uid="{00000000-0005-0000-0000-0000A4080000}"/>
    <cellStyle name="60% - Ênfase5 4" xfId="261" xr:uid="{00000000-0005-0000-0000-0000A5080000}"/>
    <cellStyle name="60% - Ênfase5 40" xfId="2717" xr:uid="{00000000-0005-0000-0000-0000A6080000}"/>
    <cellStyle name="60% - Ênfase5 41" xfId="2718" xr:uid="{00000000-0005-0000-0000-0000A7080000}"/>
    <cellStyle name="60% - Ênfase5 42" xfId="2719" xr:uid="{00000000-0005-0000-0000-0000A8080000}"/>
    <cellStyle name="60% - Ênfase5 43" xfId="2720" xr:uid="{00000000-0005-0000-0000-0000A9080000}"/>
    <cellStyle name="60% - Ênfase5 44" xfId="2721" xr:uid="{00000000-0005-0000-0000-0000AA080000}"/>
    <cellStyle name="60% - Ênfase5 45" xfId="2722" xr:uid="{00000000-0005-0000-0000-0000AB080000}"/>
    <cellStyle name="60% - Ênfase5 46" xfId="2723" xr:uid="{00000000-0005-0000-0000-0000AC080000}"/>
    <cellStyle name="60% - Ênfase5 47" xfId="2724" xr:uid="{00000000-0005-0000-0000-0000AD080000}"/>
    <cellStyle name="60% - Ênfase5 48" xfId="2725" xr:uid="{00000000-0005-0000-0000-0000AE080000}"/>
    <cellStyle name="60% - Ênfase5 49" xfId="2726" xr:uid="{00000000-0005-0000-0000-0000AF080000}"/>
    <cellStyle name="60% - Ênfase5 5" xfId="262" xr:uid="{00000000-0005-0000-0000-0000B0080000}"/>
    <cellStyle name="60% - Ênfase5 50" xfId="2727" xr:uid="{00000000-0005-0000-0000-0000B1080000}"/>
    <cellStyle name="60% - Ênfase5 51" xfId="2728" xr:uid="{00000000-0005-0000-0000-0000B2080000}"/>
    <cellStyle name="60% - Ênfase5 52" xfId="2729" xr:uid="{00000000-0005-0000-0000-0000B3080000}"/>
    <cellStyle name="60% - Ênfase5 53" xfId="2730" xr:uid="{00000000-0005-0000-0000-0000B4080000}"/>
    <cellStyle name="60% - Ênfase5 54" xfId="2731" xr:uid="{00000000-0005-0000-0000-0000B5080000}"/>
    <cellStyle name="60% - Ênfase5 55" xfId="2732" xr:uid="{00000000-0005-0000-0000-0000B6080000}"/>
    <cellStyle name="60% - Ênfase5 56" xfId="2733" xr:uid="{00000000-0005-0000-0000-0000B7080000}"/>
    <cellStyle name="60% - Ênfase5 57" xfId="2734" xr:uid="{00000000-0005-0000-0000-0000B8080000}"/>
    <cellStyle name="60% - Ênfase5 58" xfId="2735" xr:uid="{00000000-0005-0000-0000-0000B9080000}"/>
    <cellStyle name="60% - Ênfase5 59" xfId="2736" xr:uid="{00000000-0005-0000-0000-0000BA080000}"/>
    <cellStyle name="60% - Ênfase5 6" xfId="263" xr:uid="{00000000-0005-0000-0000-0000BB080000}"/>
    <cellStyle name="60% - Ênfase5 60" xfId="2737" xr:uid="{00000000-0005-0000-0000-0000BC080000}"/>
    <cellStyle name="60% - Ênfase5 61" xfId="2738" xr:uid="{00000000-0005-0000-0000-0000BD080000}"/>
    <cellStyle name="60% - Ênfase5 62" xfId="2739" xr:uid="{00000000-0005-0000-0000-0000BE080000}"/>
    <cellStyle name="60% - Ênfase5 63" xfId="2740" xr:uid="{00000000-0005-0000-0000-0000BF080000}"/>
    <cellStyle name="60% - Ênfase5 64" xfId="2741" xr:uid="{00000000-0005-0000-0000-0000C0080000}"/>
    <cellStyle name="60% - Ênfase5 65" xfId="2742" xr:uid="{00000000-0005-0000-0000-0000C1080000}"/>
    <cellStyle name="60% - Ênfase5 66" xfId="2743" xr:uid="{00000000-0005-0000-0000-0000C2080000}"/>
    <cellStyle name="60% - Ênfase5 67" xfId="2744" xr:uid="{00000000-0005-0000-0000-0000C3080000}"/>
    <cellStyle name="60% - Ênfase5 68" xfId="2745" xr:uid="{00000000-0005-0000-0000-0000C4080000}"/>
    <cellStyle name="60% - Ênfase5 69" xfId="2746" xr:uid="{00000000-0005-0000-0000-0000C5080000}"/>
    <cellStyle name="60% - Ênfase5 7" xfId="264" xr:uid="{00000000-0005-0000-0000-0000C6080000}"/>
    <cellStyle name="60% - Ênfase5 70" xfId="2747" xr:uid="{00000000-0005-0000-0000-0000C7080000}"/>
    <cellStyle name="60% - Ênfase5 71" xfId="2748" xr:uid="{00000000-0005-0000-0000-0000C8080000}"/>
    <cellStyle name="60% - Ênfase5 72" xfId="2749" xr:uid="{00000000-0005-0000-0000-0000C9080000}"/>
    <cellStyle name="60% - Ênfase5 73" xfId="2750" xr:uid="{00000000-0005-0000-0000-0000CA080000}"/>
    <cellStyle name="60% - Ênfase5 74" xfId="2751" xr:uid="{00000000-0005-0000-0000-0000CB080000}"/>
    <cellStyle name="60% - Ênfase5 75" xfId="2752" xr:uid="{00000000-0005-0000-0000-0000CC080000}"/>
    <cellStyle name="60% - Ênfase5 76" xfId="2753" xr:uid="{00000000-0005-0000-0000-0000CD080000}"/>
    <cellStyle name="60% - Ênfase5 77" xfId="2754" xr:uid="{00000000-0005-0000-0000-0000CE080000}"/>
    <cellStyle name="60% - Ênfase5 78" xfId="2755" xr:uid="{00000000-0005-0000-0000-0000CF080000}"/>
    <cellStyle name="60% - Ênfase5 79" xfId="2756" xr:uid="{00000000-0005-0000-0000-0000D0080000}"/>
    <cellStyle name="60% - Ênfase5 8" xfId="265" xr:uid="{00000000-0005-0000-0000-0000D1080000}"/>
    <cellStyle name="60% - Ênfase5 80" xfId="2757" xr:uid="{00000000-0005-0000-0000-0000D2080000}"/>
    <cellStyle name="60% - Ênfase5 81" xfId="2758" xr:uid="{00000000-0005-0000-0000-0000D3080000}"/>
    <cellStyle name="60% - Ênfase5 82" xfId="2759" xr:uid="{00000000-0005-0000-0000-0000D4080000}"/>
    <cellStyle name="60% - Ênfase5 83" xfId="2760" xr:uid="{00000000-0005-0000-0000-0000D5080000}"/>
    <cellStyle name="60% - Ênfase5 84" xfId="2761" xr:uid="{00000000-0005-0000-0000-0000D6080000}"/>
    <cellStyle name="60% - Ênfase5 85" xfId="2762" xr:uid="{00000000-0005-0000-0000-0000D7080000}"/>
    <cellStyle name="60% - Ênfase5 86" xfId="2763" xr:uid="{00000000-0005-0000-0000-0000D8080000}"/>
    <cellStyle name="60% - Ênfase5 87" xfId="2764" xr:uid="{00000000-0005-0000-0000-0000D9080000}"/>
    <cellStyle name="60% - Ênfase5 88" xfId="2765" xr:uid="{00000000-0005-0000-0000-0000DA080000}"/>
    <cellStyle name="60% - Ênfase5 89" xfId="2766" xr:uid="{00000000-0005-0000-0000-0000DB080000}"/>
    <cellStyle name="60% - Ênfase5 9" xfId="266" xr:uid="{00000000-0005-0000-0000-0000DC080000}"/>
    <cellStyle name="60% - Ênfase5 90" xfId="2767" xr:uid="{00000000-0005-0000-0000-0000DD080000}"/>
    <cellStyle name="60% - Ênfase5 91" xfId="2768" xr:uid="{00000000-0005-0000-0000-0000DE080000}"/>
    <cellStyle name="60% - Ênfase5 92" xfId="2769" xr:uid="{00000000-0005-0000-0000-0000DF080000}"/>
    <cellStyle name="60% - Ênfase5 93" xfId="2770" xr:uid="{00000000-0005-0000-0000-0000E0080000}"/>
    <cellStyle name="60% - Ênfase5 94" xfId="2771" xr:uid="{00000000-0005-0000-0000-0000E1080000}"/>
    <cellStyle name="60% - Ênfase5 95" xfId="2772" xr:uid="{00000000-0005-0000-0000-0000E2080000}"/>
    <cellStyle name="60% - Ênfase5 96" xfId="2773" xr:uid="{00000000-0005-0000-0000-0000E3080000}"/>
    <cellStyle name="60% - Ênfase5 97" xfId="2774" xr:uid="{00000000-0005-0000-0000-0000E4080000}"/>
    <cellStyle name="60% - Ênfase5 98" xfId="2775" xr:uid="{00000000-0005-0000-0000-0000E5080000}"/>
    <cellStyle name="60% - Ênfase5 99" xfId="2776" xr:uid="{00000000-0005-0000-0000-0000E6080000}"/>
    <cellStyle name="60% - Ênfase6 10" xfId="267" xr:uid="{00000000-0005-0000-0000-0000E7080000}"/>
    <cellStyle name="60% - Ênfase6 100" xfId="2777" xr:uid="{00000000-0005-0000-0000-0000E8080000}"/>
    <cellStyle name="60% - Ênfase6 101" xfId="2778" xr:uid="{00000000-0005-0000-0000-0000E9080000}"/>
    <cellStyle name="60% - Ênfase6 102" xfId="2779" xr:uid="{00000000-0005-0000-0000-0000EA080000}"/>
    <cellStyle name="60% - Ênfase6 103" xfId="2780" xr:uid="{00000000-0005-0000-0000-0000EB080000}"/>
    <cellStyle name="60% - Ênfase6 104" xfId="2781" xr:uid="{00000000-0005-0000-0000-0000EC080000}"/>
    <cellStyle name="60% - Ênfase6 105" xfId="2782" xr:uid="{00000000-0005-0000-0000-0000ED080000}"/>
    <cellStyle name="60% - Ênfase6 106" xfId="2783" xr:uid="{00000000-0005-0000-0000-0000EE080000}"/>
    <cellStyle name="60% - Ênfase6 107" xfId="2784" xr:uid="{00000000-0005-0000-0000-0000EF080000}"/>
    <cellStyle name="60% - Ênfase6 108" xfId="2785" xr:uid="{00000000-0005-0000-0000-0000F0080000}"/>
    <cellStyle name="60% - Ênfase6 109" xfId="2786" xr:uid="{00000000-0005-0000-0000-0000F1080000}"/>
    <cellStyle name="60% - Ênfase6 11" xfId="268" xr:uid="{00000000-0005-0000-0000-0000F2080000}"/>
    <cellStyle name="60% - Ênfase6 110" xfId="2787" xr:uid="{00000000-0005-0000-0000-0000F3080000}"/>
    <cellStyle name="60% - Ênfase6 111" xfId="2788" xr:uid="{00000000-0005-0000-0000-0000F4080000}"/>
    <cellStyle name="60% - Ênfase6 112" xfId="2789" xr:uid="{00000000-0005-0000-0000-0000F5080000}"/>
    <cellStyle name="60% - Ênfase6 113" xfId="2790" xr:uid="{00000000-0005-0000-0000-0000F6080000}"/>
    <cellStyle name="60% - Ênfase6 114" xfId="2791" xr:uid="{00000000-0005-0000-0000-0000F7080000}"/>
    <cellStyle name="60% - Ênfase6 115" xfId="2792" xr:uid="{00000000-0005-0000-0000-0000F8080000}"/>
    <cellStyle name="60% - Ênfase6 116" xfId="2793" xr:uid="{00000000-0005-0000-0000-0000F9080000}"/>
    <cellStyle name="60% - Ênfase6 117" xfId="2794" xr:uid="{00000000-0005-0000-0000-0000FA080000}"/>
    <cellStyle name="60% - Ênfase6 118" xfId="2795" xr:uid="{00000000-0005-0000-0000-0000FB080000}"/>
    <cellStyle name="60% - Ênfase6 119" xfId="2796" xr:uid="{00000000-0005-0000-0000-0000FC080000}"/>
    <cellStyle name="60% - Ênfase6 12" xfId="269" xr:uid="{00000000-0005-0000-0000-0000FD080000}"/>
    <cellStyle name="60% - Ênfase6 120" xfId="2797" xr:uid="{00000000-0005-0000-0000-0000FE080000}"/>
    <cellStyle name="60% - Ênfase6 121" xfId="2798" xr:uid="{00000000-0005-0000-0000-0000FF080000}"/>
    <cellStyle name="60% - Ênfase6 122" xfId="2799" xr:uid="{00000000-0005-0000-0000-000000090000}"/>
    <cellStyle name="60% - Ênfase6 123" xfId="2800" xr:uid="{00000000-0005-0000-0000-000001090000}"/>
    <cellStyle name="60% - Ênfase6 124" xfId="2801" xr:uid="{00000000-0005-0000-0000-000002090000}"/>
    <cellStyle name="60% - Ênfase6 125" xfId="2802" xr:uid="{00000000-0005-0000-0000-000003090000}"/>
    <cellStyle name="60% - Ênfase6 126" xfId="2803" xr:uid="{00000000-0005-0000-0000-000004090000}"/>
    <cellStyle name="60% - Ênfase6 127" xfId="2804" xr:uid="{00000000-0005-0000-0000-000005090000}"/>
    <cellStyle name="60% - Ênfase6 128" xfId="2805" xr:uid="{00000000-0005-0000-0000-000006090000}"/>
    <cellStyle name="60% - Ênfase6 129" xfId="2806" xr:uid="{00000000-0005-0000-0000-000007090000}"/>
    <cellStyle name="60% - Ênfase6 13" xfId="270" xr:uid="{00000000-0005-0000-0000-000008090000}"/>
    <cellStyle name="60% - Ênfase6 130" xfId="2807" xr:uid="{00000000-0005-0000-0000-000009090000}"/>
    <cellStyle name="60% - Ênfase6 131" xfId="2808" xr:uid="{00000000-0005-0000-0000-00000A090000}"/>
    <cellStyle name="60% - Ênfase6 132" xfId="2809" xr:uid="{00000000-0005-0000-0000-00000B090000}"/>
    <cellStyle name="60% - Ênfase6 133" xfId="2810" xr:uid="{00000000-0005-0000-0000-00000C090000}"/>
    <cellStyle name="60% - Ênfase6 134" xfId="2811" xr:uid="{00000000-0005-0000-0000-00000D090000}"/>
    <cellStyle name="60% - Ênfase6 14" xfId="271" xr:uid="{00000000-0005-0000-0000-00000E090000}"/>
    <cellStyle name="60% - Ênfase6 15" xfId="272" xr:uid="{00000000-0005-0000-0000-00000F090000}"/>
    <cellStyle name="60% - Ênfase6 16" xfId="2812" xr:uid="{00000000-0005-0000-0000-000010090000}"/>
    <cellStyle name="60% - Ênfase6 17" xfId="2813" xr:uid="{00000000-0005-0000-0000-000011090000}"/>
    <cellStyle name="60% - Ênfase6 18" xfId="2814" xr:uid="{00000000-0005-0000-0000-000012090000}"/>
    <cellStyle name="60% - Ênfase6 19" xfId="2815" xr:uid="{00000000-0005-0000-0000-000013090000}"/>
    <cellStyle name="60% - Ênfase6 2" xfId="273" xr:uid="{00000000-0005-0000-0000-000014090000}"/>
    <cellStyle name="60% - Ênfase6 20" xfId="2816" xr:uid="{00000000-0005-0000-0000-000015090000}"/>
    <cellStyle name="60% - Ênfase6 21" xfId="2817" xr:uid="{00000000-0005-0000-0000-000016090000}"/>
    <cellStyle name="60% - Ênfase6 22" xfId="2818" xr:uid="{00000000-0005-0000-0000-000017090000}"/>
    <cellStyle name="60% - Ênfase6 23" xfId="2819" xr:uid="{00000000-0005-0000-0000-000018090000}"/>
    <cellStyle name="60% - Ênfase6 24" xfId="2820" xr:uid="{00000000-0005-0000-0000-000019090000}"/>
    <cellStyle name="60% - Ênfase6 25" xfId="2821" xr:uid="{00000000-0005-0000-0000-00001A090000}"/>
    <cellStyle name="60% - Ênfase6 26" xfId="2822" xr:uid="{00000000-0005-0000-0000-00001B090000}"/>
    <cellStyle name="60% - Ênfase6 27" xfId="2823" xr:uid="{00000000-0005-0000-0000-00001C090000}"/>
    <cellStyle name="60% - Ênfase6 28" xfId="2824" xr:uid="{00000000-0005-0000-0000-00001D090000}"/>
    <cellStyle name="60% - Ênfase6 29" xfId="2825" xr:uid="{00000000-0005-0000-0000-00001E090000}"/>
    <cellStyle name="60% - Ênfase6 3" xfId="274" xr:uid="{00000000-0005-0000-0000-00001F090000}"/>
    <cellStyle name="60% - Ênfase6 30" xfId="2826" xr:uid="{00000000-0005-0000-0000-000020090000}"/>
    <cellStyle name="60% - Ênfase6 31" xfId="2827" xr:uid="{00000000-0005-0000-0000-000021090000}"/>
    <cellStyle name="60% - Ênfase6 32" xfId="2828" xr:uid="{00000000-0005-0000-0000-000022090000}"/>
    <cellStyle name="60% - Ênfase6 33" xfId="2829" xr:uid="{00000000-0005-0000-0000-000023090000}"/>
    <cellStyle name="60% - Ênfase6 34" xfId="2830" xr:uid="{00000000-0005-0000-0000-000024090000}"/>
    <cellStyle name="60% - Ênfase6 35" xfId="2831" xr:uid="{00000000-0005-0000-0000-000025090000}"/>
    <cellStyle name="60% - Ênfase6 36" xfId="2832" xr:uid="{00000000-0005-0000-0000-000026090000}"/>
    <cellStyle name="60% - Ênfase6 37" xfId="2833" xr:uid="{00000000-0005-0000-0000-000027090000}"/>
    <cellStyle name="60% - Ênfase6 38" xfId="2834" xr:uid="{00000000-0005-0000-0000-000028090000}"/>
    <cellStyle name="60% - Ênfase6 39" xfId="2835" xr:uid="{00000000-0005-0000-0000-000029090000}"/>
    <cellStyle name="60% - Ênfase6 4" xfId="275" xr:uid="{00000000-0005-0000-0000-00002A090000}"/>
    <cellStyle name="60% - Ênfase6 40" xfId="2836" xr:uid="{00000000-0005-0000-0000-00002B090000}"/>
    <cellStyle name="60% - Ênfase6 41" xfId="2837" xr:uid="{00000000-0005-0000-0000-00002C090000}"/>
    <cellStyle name="60% - Ênfase6 42" xfId="2838" xr:uid="{00000000-0005-0000-0000-00002D090000}"/>
    <cellStyle name="60% - Ênfase6 43" xfId="2839" xr:uid="{00000000-0005-0000-0000-00002E090000}"/>
    <cellStyle name="60% - Ênfase6 44" xfId="2840" xr:uid="{00000000-0005-0000-0000-00002F090000}"/>
    <cellStyle name="60% - Ênfase6 45" xfId="2841" xr:uid="{00000000-0005-0000-0000-000030090000}"/>
    <cellStyle name="60% - Ênfase6 46" xfId="2842" xr:uid="{00000000-0005-0000-0000-000031090000}"/>
    <cellStyle name="60% - Ênfase6 47" xfId="2843" xr:uid="{00000000-0005-0000-0000-000032090000}"/>
    <cellStyle name="60% - Ênfase6 48" xfId="2844" xr:uid="{00000000-0005-0000-0000-000033090000}"/>
    <cellStyle name="60% - Ênfase6 49" xfId="2845" xr:uid="{00000000-0005-0000-0000-000034090000}"/>
    <cellStyle name="60% - Ênfase6 5" xfId="276" xr:uid="{00000000-0005-0000-0000-000035090000}"/>
    <cellStyle name="60% - Ênfase6 50" xfId="2846" xr:uid="{00000000-0005-0000-0000-000036090000}"/>
    <cellStyle name="60% - Ênfase6 51" xfId="2847" xr:uid="{00000000-0005-0000-0000-000037090000}"/>
    <cellStyle name="60% - Ênfase6 52" xfId="2848" xr:uid="{00000000-0005-0000-0000-000038090000}"/>
    <cellStyle name="60% - Ênfase6 53" xfId="2849" xr:uid="{00000000-0005-0000-0000-000039090000}"/>
    <cellStyle name="60% - Ênfase6 54" xfId="2850" xr:uid="{00000000-0005-0000-0000-00003A090000}"/>
    <cellStyle name="60% - Ênfase6 55" xfId="2851" xr:uid="{00000000-0005-0000-0000-00003B090000}"/>
    <cellStyle name="60% - Ênfase6 56" xfId="2852" xr:uid="{00000000-0005-0000-0000-00003C090000}"/>
    <cellStyle name="60% - Ênfase6 57" xfId="2853" xr:uid="{00000000-0005-0000-0000-00003D090000}"/>
    <cellStyle name="60% - Ênfase6 58" xfId="2854" xr:uid="{00000000-0005-0000-0000-00003E090000}"/>
    <cellStyle name="60% - Ênfase6 59" xfId="2855" xr:uid="{00000000-0005-0000-0000-00003F090000}"/>
    <cellStyle name="60% - Ênfase6 6" xfId="277" xr:uid="{00000000-0005-0000-0000-000040090000}"/>
    <cellStyle name="60% - Ênfase6 60" xfId="2856" xr:uid="{00000000-0005-0000-0000-000041090000}"/>
    <cellStyle name="60% - Ênfase6 61" xfId="2857" xr:uid="{00000000-0005-0000-0000-000042090000}"/>
    <cellStyle name="60% - Ênfase6 62" xfId="2858" xr:uid="{00000000-0005-0000-0000-000043090000}"/>
    <cellStyle name="60% - Ênfase6 63" xfId="2859" xr:uid="{00000000-0005-0000-0000-000044090000}"/>
    <cellStyle name="60% - Ênfase6 64" xfId="2860" xr:uid="{00000000-0005-0000-0000-000045090000}"/>
    <cellStyle name="60% - Ênfase6 65" xfId="2861" xr:uid="{00000000-0005-0000-0000-000046090000}"/>
    <cellStyle name="60% - Ênfase6 66" xfId="2862" xr:uid="{00000000-0005-0000-0000-000047090000}"/>
    <cellStyle name="60% - Ênfase6 67" xfId="2863" xr:uid="{00000000-0005-0000-0000-000048090000}"/>
    <cellStyle name="60% - Ênfase6 68" xfId="2864" xr:uid="{00000000-0005-0000-0000-000049090000}"/>
    <cellStyle name="60% - Ênfase6 69" xfId="2865" xr:uid="{00000000-0005-0000-0000-00004A090000}"/>
    <cellStyle name="60% - Ênfase6 7" xfId="278" xr:uid="{00000000-0005-0000-0000-00004B090000}"/>
    <cellStyle name="60% - Ênfase6 70" xfId="2866" xr:uid="{00000000-0005-0000-0000-00004C090000}"/>
    <cellStyle name="60% - Ênfase6 71" xfId="2867" xr:uid="{00000000-0005-0000-0000-00004D090000}"/>
    <cellStyle name="60% - Ênfase6 72" xfId="2868" xr:uid="{00000000-0005-0000-0000-00004E090000}"/>
    <cellStyle name="60% - Ênfase6 73" xfId="2869" xr:uid="{00000000-0005-0000-0000-00004F090000}"/>
    <cellStyle name="60% - Ênfase6 74" xfId="2870" xr:uid="{00000000-0005-0000-0000-000050090000}"/>
    <cellStyle name="60% - Ênfase6 75" xfId="2871" xr:uid="{00000000-0005-0000-0000-000051090000}"/>
    <cellStyle name="60% - Ênfase6 76" xfId="2872" xr:uid="{00000000-0005-0000-0000-000052090000}"/>
    <cellStyle name="60% - Ênfase6 77" xfId="2873" xr:uid="{00000000-0005-0000-0000-000053090000}"/>
    <cellStyle name="60% - Ênfase6 78" xfId="2874" xr:uid="{00000000-0005-0000-0000-000054090000}"/>
    <cellStyle name="60% - Ênfase6 79" xfId="2875" xr:uid="{00000000-0005-0000-0000-000055090000}"/>
    <cellStyle name="60% - Ênfase6 8" xfId="279" xr:uid="{00000000-0005-0000-0000-000056090000}"/>
    <cellStyle name="60% - Ênfase6 80" xfId="2876" xr:uid="{00000000-0005-0000-0000-000057090000}"/>
    <cellStyle name="60% - Ênfase6 81" xfId="2877" xr:uid="{00000000-0005-0000-0000-000058090000}"/>
    <cellStyle name="60% - Ênfase6 82" xfId="2878" xr:uid="{00000000-0005-0000-0000-000059090000}"/>
    <cellStyle name="60% - Ênfase6 83" xfId="2879" xr:uid="{00000000-0005-0000-0000-00005A090000}"/>
    <cellStyle name="60% - Ênfase6 84" xfId="2880" xr:uid="{00000000-0005-0000-0000-00005B090000}"/>
    <cellStyle name="60% - Ênfase6 85" xfId="2881" xr:uid="{00000000-0005-0000-0000-00005C090000}"/>
    <cellStyle name="60% - Ênfase6 86" xfId="2882" xr:uid="{00000000-0005-0000-0000-00005D090000}"/>
    <cellStyle name="60% - Ênfase6 87" xfId="2883" xr:uid="{00000000-0005-0000-0000-00005E090000}"/>
    <cellStyle name="60% - Ênfase6 88" xfId="2884" xr:uid="{00000000-0005-0000-0000-00005F090000}"/>
    <cellStyle name="60% - Ênfase6 89" xfId="2885" xr:uid="{00000000-0005-0000-0000-000060090000}"/>
    <cellStyle name="60% - Ênfase6 9" xfId="280" xr:uid="{00000000-0005-0000-0000-000061090000}"/>
    <cellStyle name="60% - Ênfase6 90" xfId="2886" xr:uid="{00000000-0005-0000-0000-000062090000}"/>
    <cellStyle name="60% - Ênfase6 91" xfId="2887" xr:uid="{00000000-0005-0000-0000-000063090000}"/>
    <cellStyle name="60% - Ênfase6 92" xfId="2888" xr:uid="{00000000-0005-0000-0000-000064090000}"/>
    <cellStyle name="60% - Ênfase6 93" xfId="2889" xr:uid="{00000000-0005-0000-0000-000065090000}"/>
    <cellStyle name="60% - Ênfase6 94" xfId="2890" xr:uid="{00000000-0005-0000-0000-000066090000}"/>
    <cellStyle name="60% - Ênfase6 95" xfId="2891" xr:uid="{00000000-0005-0000-0000-000067090000}"/>
    <cellStyle name="60% - Ênfase6 96" xfId="2892" xr:uid="{00000000-0005-0000-0000-000068090000}"/>
    <cellStyle name="60% - Ênfase6 97" xfId="2893" xr:uid="{00000000-0005-0000-0000-000069090000}"/>
    <cellStyle name="60% - Ênfase6 98" xfId="2894" xr:uid="{00000000-0005-0000-0000-00006A090000}"/>
    <cellStyle name="60% - Ênfase6 99" xfId="2895" xr:uid="{00000000-0005-0000-0000-00006B090000}"/>
    <cellStyle name="Accent1" xfId="281" xr:uid="{00000000-0005-0000-0000-00006C090000}"/>
    <cellStyle name="Accent2" xfId="282" xr:uid="{00000000-0005-0000-0000-00006D090000}"/>
    <cellStyle name="Accent3" xfId="283" xr:uid="{00000000-0005-0000-0000-00006E090000}"/>
    <cellStyle name="Accent4" xfId="284" xr:uid="{00000000-0005-0000-0000-00006F090000}"/>
    <cellStyle name="Accent5" xfId="285" xr:uid="{00000000-0005-0000-0000-000070090000}"/>
    <cellStyle name="Accent6" xfId="286" xr:uid="{00000000-0005-0000-0000-000071090000}"/>
    <cellStyle name="Bad" xfId="287" xr:uid="{00000000-0005-0000-0000-000072090000}"/>
    <cellStyle name="Bom 10" xfId="288" xr:uid="{00000000-0005-0000-0000-000073090000}"/>
    <cellStyle name="Bom 100" xfId="2896" xr:uid="{00000000-0005-0000-0000-000074090000}"/>
    <cellStyle name="Bom 101" xfId="2897" xr:uid="{00000000-0005-0000-0000-000075090000}"/>
    <cellStyle name="Bom 102" xfId="2898" xr:uid="{00000000-0005-0000-0000-000076090000}"/>
    <cellStyle name="Bom 103" xfId="2899" xr:uid="{00000000-0005-0000-0000-000077090000}"/>
    <cellStyle name="Bom 104" xfId="2900" xr:uid="{00000000-0005-0000-0000-000078090000}"/>
    <cellStyle name="Bom 105" xfId="2901" xr:uid="{00000000-0005-0000-0000-000079090000}"/>
    <cellStyle name="Bom 106" xfId="2902" xr:uid="{00000000-0005-0000-0000-00007A090000}"/>
    <cellStyle name="Bom 107" xfId="2903" xr:uid="{00000000-0005-0000-0000-00007B090000}"/>
    <cellStyle name="Bom 108" xfId="2904" xr:uid="{00000000-0005-0000-0000-00007C090000}"/>
    <cellStyle name="Bom 109" xfId="2905" xr:uid="{00000000-0005-0000-0000-00007D090000}"/>
    <cellStyle name="Bom 11" xfId="289" xr:uid="{00000000-0005-0000-0000-00007E090000}"/>
    <cellStyle name="Bom 110" xfId="2906" xr:uid="{00000000-0005-0000-0000-00007F090000}"/>
    <cellStyle name="Bom 111" xfId="2907" xr:uid="{00000000-0005-0000-0000-000080090000}"/>
    <cellStyle name="Bom 112" xfId="2908" xr:uid="{00000000-0005-0000-0000-000081090000}"/>
    <cellStyle name="Bom 113" xfId="2909" xr:uid="{00000000-0005-0000-0000-000082090000}"/>
    <cellStyle name="Bom 114" xfId="2910" xr:uid="{00000000-0005-0000-0000-000083090000}"/>
    <cellStyle name="Bom 115" xfId="2911" xr:uid="{00000000-0005-0000-0000-000084090000}"/>
    <cellStyle name="Bom 116" xfId="2912" xr:uid="{00000000-0005-0000-0000-000085090000}"/>
    <cellStyle name="Bom 117" xfId="2913" xr:uid="{00000000-0005-0000-0000-000086090000}"/>
    <cellStyle name="Bom 118" xfId="2914" xr:uid="{00000000-0005-0000-0000-000087090000}"/>
    <cellStyle name="Bom 119" xfId="2915" xr:uid="{00000000-0005-0000-0000-000088090000}"/>
    <cellStyle name="Bom 12" xfId="290" xr:uid="{00000000-0005-0000-0000-000089090000}"/>
    <cellStyle name="Bom 120" xfId="2916" xr:uid="{00000000-0005-0000-0000-00008A090000}"/>
    <cellStyle name="Bom 121" xfId="2917" xr:uid="{00000000-0005-0000-0000-00008B090000}"/>
    <cellStyle name="Bom 122" xfId="2918" xr:uid="{00000000-0005-0000-0000-00008C090000}"/>
    <cellStyle name="Bom 123" xfId="2919" xr:uid="{00000000-0005-0000-0000-00008D090000}"/>
    <cellStyle name="Bom 124" xfId="2920" xr:uid="{00000000-0005-0000-0000-00008E090000}"/>
    <cellStyle name="Bom 125" xfId="2921" xr:uid="{00000000-0005-0000-0000-00008F090000}"/>
    <cellStyle name="Bom 126" xfId="2922" xr:uid="{00000000-0005-0000-0000-000090090000}"/>
    <cellStyle name="Bom 127" xfId="2923" xr:uid="{00000000-0005-0000-0000-000091090000}"/>
    <cellStyle name="Bom 128" xfId="2924" xr:uid="{00000000-0005-0000-0000-000092090000}"/>
    <cellStyle name="Bom 129" xfId="2925" xr:uid="{00000000-0005-0000-0000-000093090000}"/>
    <cellStyle name="Bom 13" xfId="291" xr:uid="{00000000-0005-0000-0000-000094090000}"/>
    <cellStyle name="Bom 130" xfId="2926" xr:uid="{00000000-0005-0000-0000-000095090000}"/>
    <cellStyle name="Bom 131" xfId="2927" xr:uid="{00000000-0005-0000-0000-000096090000}"/>
    <cellStyle name="Bom 132" xfId="2928" xr:uid="{00000000-0005-0000-0000-000097090000}"/>
    <cellStyle name="Bom 133" xfId="2929" xr:uid="{00000000-0005-0000-0000-000098090000}"/>
    <cellStyle name="Bom 134" xfId="2930" xr:uid="{00000000-0005-0000-0000-000099090000}"/>
    <cellStyle name="Bom 14" xfId="292" xr:uid="{00000000-0005-0000-0000-00009A090000}"/>
    <cellStyle name="Bom 15" xfId="293" xr:uid="{00000000-0005-0000-0000-00009B090000}"/>
    <cellStyle name="Bom 16" xfId="2931" xr:uid="{00000000-0005-0000-0000-00009C090000}"/>
    <cellStyle name="Bom 17" xfId="2932" xr:uid="{00000000-0005-0000-0000-00009D090000}"/>
    <cellStyle name="Bom 18" xfId="2933" xr:uid="{00000000-0005-0000-0000-00009E090000}"/>
    <cellStyle name="Bom 19" xfId="2934" xr:uid="{00000000-0005-0000-0000-00009F090000}"/>
    <cellStyle name="Bom 2" xfId="294" xr:uid="{00000000-0005-0000-0000-0000A0090000}"/>
    <cellStyle name="Bom 20" xfId="2935" xr:uid="{00000000-0005-0000-0000-0000A1090000}"/>
    <cellStyle name="Bom 21" xfId="2936" xr:uid="{00000000-0005-0000-0000-0000A2090000}"/>
    <cellStyle name="Bom 22" xfId="2937" xr:uid="{00000000-0005-0000-0000-0000A3090000}"/>
    <cellStyle name="Bom 23" xfId="2938" xr:uid="{00000000-0005-0000-0000-0000A4090000}"/>
    <cellStyle name="Bom 24" xfId="2939" xr:uid="{00000000-0005-0000-0000-0000A5090000}"/>
    <cellStyle name="Bom 25" xfId="2940" xr:uid="{00000000-0005-0000-0000-0000A6090000}"/>
    <cellStyle name="Bom 26" xfId="2941" xr:uid="{00000000-0005-0000-0000-0000A7090000}"/>
    <cellStyle name="Bom 27" xfId="2942" xr:uid="{00000000-0005-0000-0000-0000A8090000}"/>
    <cellStyle name="Bom 28" xfId="2943" xr:uid="{00000000-0005-0000-0000-0000A9090000}"/>
    <cellStyle name="Bom 29" xfId="2944" xr:uid="{00000000-0005-0000-0000-0000AA090000}"/>
    <cellStyle name="Bom 3" xfId="295" xr:uid="{00000000-0005-0000-0000-0000AB090000}"/>
    <cellStyle name="Bom 30" xfId="2945" xr:uid="{00000000-0005-0000-0000-0000AC090000}"/>
    <cellStyle name="Bom 31" xfId="2946" xr:uid="{00000000-0005-0000-0000-0000AD090000}"/>
    <cellStyle name="Bom 32" xfId="2947" xr:uid="{00000000-0005-0000-0000-0000AE090000}"/>
    <cellStyle name="Bom 33" xfId="2948" xr:uid="{00000000-0005-0000-0000-0000AF090000}"/>
    <cellStyle name="Bom 34" xfId="2949" xr:uid="{00000000-0005-0000-0000-0000B0090000}"/>
    <cellStyle name="Bom 35" xfId="2950" xr:uid="{00000000-0005-0000-0000-0000B1090000}"/>
    <cellStyle name="Bom 36" xfId="2951" xr:uid="{00000000-0005-0000-0000-0000B2090000}"/>
    <cellStyle name="Bom 37" xfId="2952" xr:uid="{00000000-0005-0000-0000-0000B3090000}"/>
    <cellStyle name="Bom 38" xfId="2953" xr:uid="{00000000-0005-0000-0000-0000B4090000}"/>
    <cellStyle name="Bom 39" xfId="2954" xr:uid="{00000000-0005-0000-0000-0000B5090000}"/>
    <cellStyle name="Bom 4" xfId="296" xr:uid="{00000000-0005-0000-0000-0000B6090000}"/>
    <cellStyle name="Bom 40" xfId="2955" xr:uid="{00000000-0005-0000-0000-0000B7090000}"/>
    <cellStyle name="Bom 41" xfId="2956" xr:uid="{00000000-0005-0000-0000-0000B8090000}"/>
    <cellStyle name="Bom 42" xfId="2957" xr:uid="{00000000-0005-0000-0000-0000B9090000}"/>
    <cellStyle name="Bom 43" xfId="2958" xr:uid="{00000000-0005-0000-0000-0000BA090000}"/>
    <cellStyle name="Bom 44" xfId="2959" xr:uid="{00000000-0005-0000-0000-0000BB090000}"/>
    <cellStyle name="Bom 45" xfId="2960" xr:uid="{00000000-0005-0000-0000-0000BC090000}"/>
    <cellStyle name="Bom 46" xfId="2961" xr:uid="{00000000-0005-0000-0000-0000BD090000}"/>
    <cellStyle name="Bom 47" xfId="2962" xr:uid="{00000000-0005-0000-0000-0000BE090000}"/>
    <cellStyle name="Bom 48" xfId="2963" xr:uid="{00000000-0005-0000-0000-0000BF090000}"/>
    <cellStyle name="Bom 49" xfId="2964" xr:uid="{00000000-0005-0000-0000-0000C0090000}"/>
    <cellStyle name="Bom 5" xfId="297" xr:uid="{00000000-0005-0000-0000-0000C1090000}"/>
    <cellStyle name="Bom 50" xfId="2965" xr:uid="{00000000-0005-0000-0000-0000C2090000}"/>
    <cellStyle name="Bom 51" xfId="2966" xr:uid="{00000000-0005-0000-0000-0000C3090000}"/>
    <cellStyle name="Bom 52" xfId="2967" xr:uid="{00000000-0005-0000-0000-0000C4090000}"/>
    <cellStyle name="Bom 53" xfId="2968" xr:uid="{00000000-0005-0000-0000-0000C5090000}"/>
    <cellStyle name="Bom 54" xfId="2969" xr:uid="{00000000-0005-0000-0000-0000C6090000}"/>
    <cellStyle name="Bom 55" xfId="2970" xr:uid="{00000000-0005-0000-0000-0000C7090000}"/>
    <cellStyle name="Bom 56" xfId="2971" xr:uid="{00000000-0005-0000-0000-0000C8090000}"/>
    <cellStyle name="Bom 57" xfId="2972" xr:uid="{00000000-0005-0000-0000-0000C9090000}"/>
    <cellStyle name="Bom 58" xfId="2973" xr:uid="{00000000-0005-0000-0000-0000CA090000}"/>
    <cellStyle name="Bom 59" xfId="2974" xr:uid="{00000000-0005-0000-0000-0000CB090000}"/>
    <cellStyle name="Bom 6" xfId="298" xr:uid="{00000000-0005-0000-0000-0000CC090000}"/>
    <cellStyle name="Bom 60" xfId="2975" xr:uid="{00000000-0005-0000-0000-0000CD090000}"/>
    <cellStyle name="Bom 61" xfId="2976" xr:uid="{00000000-0005-0000-0000-0000CE090000}"/>
    <cellStyle name="Bom 62" xfId="2977" xr:uid="{00000000-0005-0000-0000-0000CF090000}"/>
    <cellStyle name="Bom 63" xfId="2978" xr:uid="{00000000-0005-0000-0000-0000D0090000}"/>
    <cellStyle name="Bom 64" xfId="2979" xr:uid="{00000000-0005-0000-0000-0000D1090000}"/>
    <cellStyle name="Bom 65" xfId="2980" xr:uid="{00000000-0005-0000-0000-0000D2090000}"/>
    <cellStyle name="Bom 66" xfId="2981" xr:uid="{00000000-0005-0000-0000-0000D3090000}"/>
    <cellStyle name="Bom 67" xfId="2982" xr:uid="{00000000-0005-0000-0000-0000D4090000}"/>
    <cellStyle name="Bom 68" xfId="2983" xr:uid="{00000000-0005-0000-0000-0000D5090000}"/>
    <cellStyle name="Bom 69" xfId="2984" xr:uid="{00000000-0005-0000-0000-0000D6090000}"/>
    <cellStyle name="Bom 7" xfId="299" xr:uid="{00000000-0005-0000-0000-0000D7090000}"/>
    <cellStyle name="Bom 70" xfId="2985" xr:uid="{00000000-0005-0000-0000-0000D8090000}"/>
    <cellStyle name="Bom 71" xfId="2986" xr:uid="{00000000-0005-0000-0000-0000D9090000}"/>
    <cellStyle name="Bom 72" xfId="2987" xr:uid="{00000000-0005-0000-0000-0000DA090000}"/>
    <cellStyle name="Bom 73" xfId="2988" xr:uid="{00000000-0005-0000-0000-0000DB090000}"/>
    <cellStyle name="Bom 74" xfId="2989" xr:uid="{00000000-0005-0000-0000-0000DC090000}"/>
    <cellStyle name="Bom 75" xfId="2990" xr:uid="{00000000-0005-0000-0000-0000DD090000}"/>
    <cellStyle name="Bom 76" xfId="2991" xr:uid="{00000000-0005-0000-0000-0000DE090000}"/>
    <cellStyle name="Bom 77" xfId="2992" xr:uid="{00000000-0005-0000-0000-0000DF090000}"/>
    <cellStyle name="Bom 78" xfId="2993" xr:uid="{00000000-0005-0000-0000-0000E0090000}"/>
    <cellStyle name="Bom 79" xfId="2994" xr:uid="{00000000-0005-0000-0000-0000E1090000}"/>
    <cellStyle name="Bom 8" xfId="300" xr:uid="{00000000-0005-0000-0000-0000E2090000}"/>
    <cellStyle name="Bom 80" xfId="2995" xr:uid="{00000000-0005-0000-0000-0000E3090000}"/>
    <cellStyle name="Bom 81" xfId="2996" xr:uid="{00000000-0005-0000-0000-0000E4090000}"/>
    <cellStyle name="Bom 82" xfId="2997" xr:uid="{00000000-0005-0000-0000-0000E5090000}"/>
    <cellStyle name="Bom 83" xfId="2998" xr:uid="{00000000-0005-0000-0000-0000E6090000}"/>
    <cellStyle name="Bom 84" xfId="2999" xr:uid="{00000000-0005-0000-0000-0000E7090000}"/>
    <cellStyle name="Bom 85" xfId="3000" xr:uid="{00000000-0005-0000-0000-0000E8090000}"/>
    <cellStyle name="Bom 86" xfId="3001" xr:uid="{00000000-0005-0000-0000-0000E9090000}"/>
    <cellStyle name="Bom 87" xfId="3002" xr:uid="{00000000-0005-0000-0000-0000EA090000}"/>
    <cellStyle name="Bom 88" xfId="3003" xr:uid="{00000000-0005-0000-0000-0000EB090000}"/>
    <cellStyle name="Bom 89" xfId="3004" xr:uid="{00000000-0005-0000-0000-0000EC090000}"/>
    <cellStyle name="Bom 9" xfId="301" xr:uid="{00000000-0005-0000-0000-0000ED090000}"/>
    <cellStyle name="Bom 90" xfId="3005" xr:uid="{00000000-0005-0000-0000-0000EE090000}"/>
    <cellStyle name="Bom 91" xfId="3006" xr:uid="{00000000-0005-0000-0000-0000EF090000}"/>
    <cellStyle name="Bom 92" xfId="3007" xr:uid="{00000000-0005-0000-0000-0000F0090000}"/>
    <cellStyle name="Bom 93" xfId="3008" xr:uid="{00000000-0005-0000-0000-0000F1090000}"/>
    <cellStyle name="Bom 94" xfId="3009" xr:uid="{00000000-0005-0000-0000-0000F2090000}"/>
    <cellStyle name="Bom 95" xfId="3010" xr:uid="{00000000-0005-0000-0000-0000F3090000}"/>
    <cellStyle name="Bom 96" xfId="3011" xr:uid="{00000000-0005-0000-0000-0000F4090000}"/>
    <cellStyle name="Bom 97" xfId="3012" xr:uid="{00000000-0005-0000-0000-0000F5090000}"/>
    <cellStyle name="Bom 98" xfId="3013" xr:uid="{00000000-0005-0000-0000-0000F6090000}"/>
    <cellStyle name="Bom 99" xfId="3014" xr:uid="{00000000-0005-0000-0000-0000F7090000}"/>
    <cellStyle name="cabeçalho" xfId="3015" xr:uid="{00000000-0005-0000-0000-0000F8090000}"/>
    <cellStyle name="Calculation" xfId="302" xr:uid="{00000000-0005-0000-0000-0000F9090000}"/>
    <cellStyle name="Cálculo 10" xfId="303" xr:uid="{00000000-0005-0000-0000-0000FA090000}"/>
    <cellStyle name="Cálculo 100" xfId="3016" xr:uid="{00000000-0005-0000-0000-0000FB090000}"/>
    <cellStyle name="Cálculo 101" xfId="3017" xr:uid="{00000000-0005-0000-0000-0000FC090000}"/>
    <cellStyle name="Cálculo 102" xfId="3018" xr:uid="{00000000-0005-0000-0000-0000FD090000}"/>
    <cellStyle name="Cálculo 103" xfId="3019" xr:uid="{00000000-0005-0000-0000-0000FE090000}"/>
    <cellStyle name="Cálculo 104" xfId="3020" xr:uid="{00000000-0005-0000-0000-0000FF090000}"/>
    <cellStyle name="Cálculo 105" xfId="3021" xr:uid="{00000000-0005-0000-0000-0000000A0000}"/>
    <cellStyle name="Cálculo 106" xfId="3022" xr:uid="{00000000-0005-0000-0000-0000010A0000}"/>
    <cellStyle name="Cálculo 107" xfId="3023" xr:uid="{00000000-0005-0000-0000-0000020A0000}"/>
    <cellStyle name="Cálculo 108" xfId="3024" xr:uid="{00000000-0005-0000-0000-0000030A0000}"/>
    <cellStyle name="Cálculo 109" xfId="3025" xr:uid="{00000000-0005-0000-0000-0000040A0000}"/>
    <cellStyle name="Cálculo 11" xfId="304" xr:uid="{00000000-0005-0000-0000-0000050A0000}"/>
    <cellStyle name="Cálculo 110" xfId="3026" xr:uid="{00000000-0005-0000-0000-0000060A0000}"/>
    <cellStyle name="Cálculo 111" xfId="3027" xr:uid="{00000000-0005-0000-0000-0000070A0000}"/>
    <cellStyle name="Cálculo 112" xfId="3028" xr:uid="{00000000-0005-0000-0000-0000080A0000}"/>
    <cellStyle name="Cálculo 113" xfId="3029" xr:uid="{00000000-0005-0000-0000-0000090A0000}"/>
    <cellStyle name="Cálculo 114" xfId="3030" xr:uid="{00000000-0005-0000-0000-00000A0A0000}"/>
    <cellStyle name="Cálculo 115" xfId="3031" xr:uid="{00000000-0005-0000-0000-00000B0A0000}"/>
    <cellStyle name="Cálculo 116" xfId="3032" xr:uid="{00000000-0005-0000-0000-00000C0A0000}"/>
    <cellStyle name="Cálculo 117" xfId="3033" xr:uid="{00000000-0005-0000-0000-00000D0A0000}"/>
    <cellStyle name="Cálculo 118" xfId="3034" xr:uid="{00000000-0005-0000-0000-00000E0A0000}"/>
    <cellStyle name="Cálculo 119" xfId="3035" xr:uid="{00000000-0005-0000-0000-00000F0A0000}"/>
    <cellStyle name="Cálculo 12" xfId="305" xr:uid="{00000000-0005-0000-0000-0000100A0000}"/>
    <cellStyle name="Cálculo 120" xfId="3036" xr:uid="{00000000-0005-0000-0000-0000110A0000}"/>
    <cellStyle name="Cálculo 121" xfId="3037" xr:uid="{00000000-0005-0000-0000-0000120A0000}"/>
    <cellStyle name="Cálculo 122" xfId="3038" xr:uid="{00000000-0005-0000-0000-0000130A0000}"/>
    <cellStyle name="Cálculo 123" xfId="3039" xr:uid="{00000000-0005-0000-0000-0000140A0000}"/>
    <cellStyle name="Cálculo 124" xfId="3040" xr:uid="{00000000-0005-0000-0000-0000150A0000}"/>
    <cellStyle name="Cálculo 125" xfId="3041" xr:uid="{00000000-0005-0000-0000-0000160A0000}"/>
    <cellStyle name="Cálculo 126" xfId="3042" xr:uid="{00000000-0005-0000-0000-0000170A0000}"/>
    <cellStyle name="Cálculo 127" xfId="3043" xr:uid="{00000000-0005-0000-0000-0000180A0000}"/>
    <cellStyle name="Cálculo 128" xfId="3044" xr:uid="{00000000-0005-0000-0000-0000190A0000}"/>
    <cellStyle name="Cálculo 129" xfId="3045" xr:uid="{00000000-0005-0000-0000-00001A0A0000}"/>
    <cellStyle name="Cálculo 13" xfId="306" xr:uid="{00000000-0005-0000-0000-00001B0A0000}"/>
    <cellStyle name="Cálculo 130" xfId="3046" xr:uid="{00000000-0005-0000-0000-00001C0A0000}"/>
    <cellStyle name="Cálculo 131" xfId="3047" xr:uid="{00000000-0005-0000-0000-00001D0A0000}"/>
    <cellStyle name="Cálculo 132" xfId="3048" xr:uid="{00000000-0005-0000-0000-00001E0A0000}"/>
    <cellStyle name="Cálculo 133" xfId="3049" xr:uid="{00000000-0005-0000-0000-00001F0A0000}"/>
    <cellStyle name="Cálculo 134" xfId="3050" xr:uid="{00000000-0005-0000-0000-0000200A0000}"/>
    <cellStyle name="Cálculo 14" xfId="307" xr:uid="{00000000-0005-0000-0000-0000210A0000}"/>
    <cellStyle name="Cálculo 15" xfId="308" xr:uid="{00000000-0005-0000-0000-0000220A0000}"/>
    <cellStyle name="Cálculo 16" xfId="748" xr:uid="{00000000-0005-0000-0000-0000230A0000}"/>
    <cellStyle name="Cálculo 17" xfId="3051" xr:uid="{00000000-0005-0000-0000-0000240A0000}"/>
    <cellStyle name="Cálculo 18" xfId="3052" xr:uid="{00000000-0005-0000-0000-0000250A0000}"/>
    <cellStyle name="Cálculo 19" xfId="3053" xr:uid="{00000000-0005-0000-0000-0000260A0000}"/>
    <cellStyle name="Cálculo 2" xfId="309" xr:uid="{00000000-0005-0000-0000-0000270A0000}"/>
    <cellStyle name="Cálculo 20" xfId="3054" xr:uid="{00000000-0005-0000-0000-0000280A0000}"/>
    <cellStyle name="Cálculo 21" xfId="3055" xr:uid="{00000000-0005-0000-0000-0000290A0000}"/>
    <cellStyle name="Cálculo 22" xfId="3056" xr:uid="{00000000-0005-0000-0000-00002A0A0000}"/>
    <cellStyle name="Cálculo 23" xfId="3057" xr:uid="{00000000-0005-0000-0000-00002B0A0000}"/>
    <cellStyle name="Cálculo 24" xfId="3058" xr:uid="{00000000-0005-0000-0000-00002C0A0000}"/>
    <cellStyle name="Cálculo 25" xfId="3059" xr:uid="{00000000-0005-0000-0000-00002D0A0000}"/>
    <cellStyle name="Cálculo 26" xfId="3060" xr:uid="{00000000-0005-0000-0000-00002E0A0000}"/>
    <cellStyle name="Cálculo 27" xfId="3061" xr:uid="{00000000-0005-0000-0000-00002F0A0000}"/>
    <cellStyle name="Cálculo 28" xfId="3062" xr:uid="{00000000-0005-0000-0000-0000300A0000}"/>
    <cellStyle name="Cálculo 29" xfId="3063" xr:uid="{00000000-0005-0000-0000-0000310A0000}"/>
    <cellStyle name="Cálculo 3" xfId="310" xr:uid="{00000000-0005-0000-0000-0000320A0000}"/>
    <cellStyle name="Cálculo 30" xfId="3064" xr:uid="{00000000-0005-0000-0000-0000330A0000}"/>
    <cellStyle name="Cálculo 31" xfId="3065" xr:uid="{00000000-0005-0000-0000-0000340A0000}"/>
    <cellStyle name="Cálculo 32" xfId="3066" xr:uid="{00000000-0005-0000-0000-0000350A0000}"/>
    <cellStyle name="Cálculo 33" xfId="3067" xr:uid="{00000000-0005-0000-0000-0000360A0000}"/>
    <cellStyle name="Cálculo 34" xfId="3068" xr:uid="{00000000-0005-0000-0000-0000370A0000}"/>
    <cellStyle name="Cálculo 35" xfId="3069" xr:uid="{00000000-0005-0000-0000-0000380A0000}"/>
    <cellStyle name="Cálculo 36" xfId="3070" xr:uid="{00000000-0005-0000-0000-0000390A0000}"/>
    <cellStyle name="Cálculo 37" xfId="3071" xr:uid="{00000000-0005-0000-0000-00003A0A0000}"/>
    <cellStyle name="Cálculo 38" xfId="3072" xr:uid="{00000000-0005-0000-0000-00003B0A0000}"/>
    <cellStyle name="Cálculo 39" xfId="3073" xr:uid="{00000000-0005-0000-0000-00003C0A0000}"/>
    <cellStyle name="Cálculo 4" xfId="311" xr:uid="{00000000-0005-0000-0000-00003D0A0000}"/>
    <cellStyle name="Cálculo 40" xfId="3074" xr:uid="{00000000-0005-0000-0000-00003E0A0000}"/>
    <cellStyle name="Cálculo 41" xfId="3075" xr:uid="{00000000-0005-0000-0000-00003F0A0000}"/>
    <cellStyle name="Cálculo 42" xfId="3076" xr:uid="{00000000-0005-0000-0000-0000400A0000}"/>
    <cellStyle name="Cálculo 43" xfId="3077" xr:uid="{00000000-0005-0000-0000-0000410A0000}"/>
    <cellStyle name="Cálculo 44" xfId="3078" xr:uid="{00000000-0005-0000-0000-0000420A0000}"/>
    <cellStyle name="Cálculo 45" xfId="3079" xr:uid="{00000000-0005-0000-0000-0000430A0000}"/>
    <cellStyle name="Cálculo 46" xfId="3080" xr:uid="{00000000-0005-0000-0000-0000440A0000}"/>
    <cellStyle name="Cálculo 47" xfId="3081" xr:uid="{00000000-0005-0000-0000-0000450A0000}"/>
    <cellStyle name="Cálculo 48" xfId="3082" xr:uid="{00000000-0005-0000-0000-0000460A0000}"/>
    <cellStyle name="Cálculo 49" xfId="3083" xr:uid="{00000000-0005-0000-0000-0000470A0000}"/>
    <cellStyle name="Cálculo 5" xfId="312" xr:uid="{00000000-0005-0000-0000-0000480A0000}"/>
    <cellStyle name="Cálculo 50" xfId="3084" xr:uid="{00000000-0005-0000-0000-0000490A0000}"/>
    <cellStyle name="Cálculo 51" xfId="3085" xr:uid="{00000000-0005-0000-0000-00004A0A0000}"/>
    <cellStyle name="Cálculo 52" xfId="3086" xr:uid="{00000000-0005-0000-0000-00004B0A0000}"/>
    <cellStyle name="Cálculo 53" xfId="3087" xr:uid="{00000000-0005-0000-0000-00004C0A0000}"/>
    <cellStyle name="Cálculo 54" xfId="3088" xr:uid="{00000000-0005-0000-0000-00004D0A0000}"/>
    <cellStyle name="Cálculo 55" xfId="3089" xr:uid="{00000000-0005-0000-0000-00004E0A0000}"/>
    <cellStyle name="Cálculo 56" xfId="3090" xr:uid="{00000000-0005-0000-0000-00004F0A0000}"/>
    <cellStyle name="Cálculo 57" xfId="3091" xr:uid="{00000000-0005-0000-0000-0000500A0000}"/>
    <cellStyle name="Cálculo 58" xfId="3092" xr:uid="{00000000-0005-0000-0000-0000510A0000}"/>
    <cellStyle name="Cálculo 59" xfId="3093" xr:uid="{00000000-0005-0000-0000-0000520A0000}"/>
    <cellStyle name="Cálculo 6" xfId="313" xr:uid="{00000000-0005-0000-0000-0000530A0000}"/>
    <cellStyle name="Cálculo 60" xfId="3094" xr:uid="{00000000-0005-0000-0000-0000540A0000}"/>
    <cellStyle name="Cálculo 61" xfId="3095" xr:uid="{00000000-0005-0000-0000-0000550A0000}"/>
    <cellStyle name="Cálculo 62" xfId="3096" xr:uid="{00000000-0005-0000-0000-0000560A0000}"/>
    <cellStyle name="Cálculo 63" xfId="3097" xr:uid="{00000000-0005-0000-0000-0000570A0000}"/>
    <cellStyle name="Cálculo 64" xfId="3098" xr:uid="{00000000-0005-0000-0000-0000580A0000}"/>
    <cellStyle name="Cálculo 65" xfId="3099" xr:uid="{00000000-0005-0000-0000-0000590A0000}"/>
    <cellStyle name="Cálculo 66" xfId="3100" xr:uid="{00000000-0005-0000-0000-00005A0A0000}"/>
    <cellStyle name="Cálculo 67" xfId="3101" xr:uid="{00000000-0005-0000-0000-00005B0A0000}"/>
    <cellStyle name="Cálculo 68" xfId="3102" xr:uid="{00000000-0005-0000-0000-00005C0A0000}"/>
    <cellStyle name="Cálculo 69" xfId="3103" xr:uid="{00000000-0005-0000-0000-00005D0A0000}"/>
    <cellStyle name="Cálculo 7" xfId="314" xr:uid="{00000000-0005-0000-0000-00005E0A0000}"/>
    <cellStyle name="Cálculo 70" xfId="3104" xr:uid="{00000000-0005-0000-0000-00005F0A0000}"/>
    <cellStyle name="Cálculo 71" xfId="3105" xr:uid="{00000000-0005-0000-0000-0000600A0000}"/>
    <cellStyle name="Cálculo 72" xfId="3106" xr:uid="{00000000-0005-0000-0000-0000610A0000}"/>
    <cellStyle name="Cálculo 73" xfId="3107" xr:uid="{00000000-0005-0000-0000-0000620A0000}"/>
    <cellStyle name="Cálculo 74" xfId="3108" xr:uid="{00000000-0005-0000-0000-0000630A0000}"/>
    <cellStyle name="Cálculo 75" xfId="3109" xr:uid="{00000000-0005-0000-0000-0000640A0000}"/>
    <cellStyle name="Cálculo 76" xfId="3110" xr:uid="{00000000-0005-0000-0000-0000650A0000}"/>
    <cellStyle name="Cálculo 77" xfId="3111" xr:uid="{00000000-0005-0000-0000-0000660A0000}"/>
    <cellStyle name="Cálculo 78" xfId="3112" xr:uid="{00000000-0005-0000-0000-0000670A0000}"/>
    <cellStyle name="Cálculo 79" xfId="3113" xr:uid="{00000000-0005-0000-0000-0000680A0000}"/>
    <cellStyle name="Cálculo 8" xfId="315" xr:uid="{00000000-0005-0000-0000-0000690A0000}"/>
    <cellStyle name="Cálculo 80" xfId="3114" xr:uid="{00000000-0005-0000-0000-00006A0A0000}"/>
    <cellStyle name="Cálculo 81" xfId="3115" xr:uid="{00000000-0005-0000-0000-00006B0A0000}"/>
    <cellStyle name="Cálculo 82" xfId="3116" xr:uid="{00000000-0005-0000-0000-00006C0A0000}"/>
    <cellStyle name="Cálculo 83" xfId="3117" xr:uid="{00000000-0005-0000-0000-00006D0A0000}"/>
    <cellStyle name="Cálculo 84" xfId="3118" xr:uid="{00000000-0005-0000-0000-00006E0A0000}"/>
    <cellStyle name="Cálculo 85" xfId="3119" xr:uid="{00000000-0005-0000-0000-00006F0A0000}"/>
    <cellStyle name="Cálculo 86" xfId="3120" xr:uid="{00000000-0005-0000-0000-0000700A0000}"/>
    <cellStyle name="Cálculo 87" xfId="3121" xr:uid="{00000000-0005-0000-0000-0000710A0000}"/>
    <cellStyle name="Cálculo 88" xfId="3122" xr:uid="{00000000-0005-0000-0000-0000720A0000}"/>
    <cellStyle name="Cálculo 89" xfId="3123" xr:uid="{00000000-0005-0000-0000-0000730A0000}"/>
    <cellStyle name="Cálculo 9" xfId="316" xr:uid="{00000000-0005-0000-0000-0000740A0000}"/>
    <cellStyle name="Cálculo 90" xfId="3124" xr:uid="{00000000-0005-0000-0000-0000750A0000}"/>
    <cellStyle name="Cálculo 91" xfId="3125" xr:uid="{00000000-0005-0000-0000-0000760A0000}"/>
    <cellStyle name="Cálculo 92" xfId="3126" xr:uid="{00000000-0005-0000-0000-0000770A0000}"/>
    <cellStyle name="Cálculo 93" xfId="3127" xr:uid="{00000000-0005-0000-0000-0000780A0000}"/>
    <cellStyle name="Cálculo 94" xfId="3128" xr:uid="{00000000-0005-0000-0000-0000790A0000}"/>
    <cellStyle name="Cálculo 95" xfId="3129" xr:uid="{00000000-0005-0000-0000-00007A0A0000}"/>
    <cellStyle name="Cálculo 96" xfId="3130" xr:uid="{00000000-0005-0000-0000-00007B0A0000}"/>
    <cellStyle name="Cálculo 97" xfId="3131" xr:uid="{00000000-0005-0000-0000-00007C0A0000}"/>
    <cellStyle name="Cálculo 98" xfId="3132" xr:uid="{00000000-0005-0000-0000-00007D0A0000}"/>
    <cellStyle name="Cálculo 99" xfId="3133" xr:uid="{00000000-0005-0000-0000-00007E0A0000}"/>
    <cellStyle name="Célula de Verificação 10" xfId="317" xr:uid="{00000000-0005-0000-0000-00007F0A0000}"/>
    <cellStyle name="Célula de Verificação 100" xfId="3134" xr:uid="{00000000-0005-0000-0000-0000800A0000}"/>
    <cellStyle name="Célula de Verificação 101" xfId="3135" xr:uid="{00000000-0005-0000-0000-0000810A0000}"/>
    <cellStyle name="Célula de Verificação 102" xfId="3136" xr:uid="{00000000-0005-0000-0000-0000820A0000}"/>
    <cellStyle name="Célula de Verificação 103" xfId="3137" xr:uid="{00000000-0005-0000-0000-0000830A0000}"/>
    <cellStyle name="Célula de Verificação 104" xfId="3138" xr:uid="{00000000-0005-0000-0000-0000840A0000}"/>
    <cellStyle name="Célula de Verificação 105" xfId="3139" xr:uid="{00000000-0005-0000-0000-0000850A0000}"/>
    <cellStyle name="Célula de Verificação 106" xfId="3140" xr:uid="{00000000-0005-0000-0000-0000860A0000}"/>
    <cellStyle name="Célula de Verificação 107" xfId="3141" xr:uid="{00000000-0005-0000-0000-0000870A0000}"/>
    <cellStyle name="Célula de Verificação 108" xfId="3142" xr:uid="{00000000-0005-0000-0000-0000880A0000}"/>
    <cellStyle name="Célula de Verificação 109" xfId="3143" xr:uid="{00000000-0005-0000-0000-0000890A0000}"/>
    <cellStyle name="Célula de Verificação 11" xfId="318" xr:uid="{00000000-0005-0000-0000-00008A0A0000}"/>
    <cellStyle name="Célula de Verificação 110" xfId="3144" xr:uid="{00000000-0005-0000-0000-00008B0A0000}"/>
    <cellStyle name="Célula de Verificação 111" xfId="3145" xr:uid="{00000000-0005-0000-0000-00008C0A0000}"/>
    <cellStyle name="Célula de Verificação 112" xfId="3146" xr:uid="{00000000-0005-0000-0000-00008D0A0000}"/>
    <cellStyle name="Célula de Verificação 113" xfId="3147" xr:uid="{00000000-0005-0000-0000-00008E0A0000}"/>
    <cellStyle name="Célula de Verificação 114" xfId="3148" xr:uid="{00000000-0005-0000-0000-00008F0A0000}"/>
    <cellStyle name="Célula de Verificação 115" xfId="3149" xr:uid="{00000000-0005-0000-0000-0000900A0000}"/>
    <cellStyle name="Célula de Verificação 116" xfId="3150" xr:uid="{00000000-0005-0000-0000-0000910A0000}"/>
    <cellStyle name="Célula de Verificação 117" xfId="3151" xr:uid="{00000000-0005-0000-0000-0000920A0000}"/>
    <cellStyle name="Célula de Verificação 118" xfId="3152" xr:uid="{00000000-0005-0000-0000-0000930A0000}"/>
    <cellStyle name="Célula de Verificação 119" xfId="3153" xr:uid="{00000000-0005-0000-0000-0000940A0000}"/>
    <cellStyle name="Célula de Verificação 12" xfId="319" xr:uid="{00000000-0005-0000-0000-0000950A0000}"/>
    <cellStyle name="Célula de Verificação 120" xfId="3154" xr:uid="{00000000-0005-0000-0000-0000960A0000}"/>
    <cellStyle name="Célula de Verificação 121" xfId="3155" xr:uid="{00000000-0005-0000-0000-0000970A0000}"/>
    <cellStyle name="Célula de Verificação 122" xfId="3156" xr:uid="{00000000-0005-0000-0000-0000980A0000}"/>
    <cellStyle name="Célula de Verificação 123" xfId="3157" xr:uid="{00000000-0005-0000-0000-0000990A0000}"/>
    <cellStyle name="Célula de Verificação 124" xfId="3158" xr:uid="{00000000-0005-0000-0000-00009A0A0000}"/>
    <cellStyle name="Célula de Verificação 125" xfId="3159" xr:uid="{00000000-0005-0000-0000-00009B0A0000}"/>
    <cellStyle name="Célula de Verificação 126" xfId="3160" xr:uid="{00000000-0005-0000-0000-00009C0A0000}"/>
    <cellStyle name="Célula de Verificação 127" xfId="3161" xr:uid="{00000000-0005-0000-0000-00009D0A0000}"/>
    <cellStyle name="Célula de Verificação 128" xfId="3162" xr:uid="{00000000-0005-0000-0000-00009E0A0000}"/>
    <cellStyle name="Célula de Verificação 129" xfId="3163" xr:uid="{00000000-0005-0000-0000-00009F0A0000}"/>
    <cellStyle name="Célula de Verificação 13" xfId="320" xr:uid="{00000000-0005-0000-0000-0000A00A0000}"/>
    <cellStyle name="Célula de Verificação 130" xfId="3164" xr:uid="{00000000-0005-0000-0000-0000A10A0000}"/>
    <cellStyle name="Célula de Verificação 131" xfId="3165" xr:uid="{00000000-0005-0000-0000-0000A20A0000}"/>
    <cellStyle name="Célula de Verificação 132" xfId="3166" xr:uid="{00000000-0005-0000-0000-0000A30A0000}"/>
    <cellStyle name="Célula de Verificação 133" xfId="3167" xr:uid="{00000000-0005-0000-0000-0000A40A0000}"/>
    <cellStyle name="Célula de Verificação 134" xfId="3168" xr:uid="{00000000-0005-0000-0000-0000A50A0000}"/>
    <cellStyle name="Célula de Verificação 14" xfId="321" xr:uid="{00000000-0005-0000-0000-0000A60A0000}"/>
    <cellStyle name="Célula de Verificação 15" xfId="322" xr:uid="{00000000-0005-0000-0000-0000A70A0000}"/>
    <cellStyle name="Célula de Verificação 16" xfId="3169" xr:uid="{00000000-0005-0000-0000-0000A80A0000}"/>
    <cellStyle name="Célula de Verificação 17" xfId="3170" xr:uid="{00000000-0005-0000-0000-0000A90A0000}"/>
    <cellStyle name="Célula de Verificação 18" xfId="3171" xr:uid="{00000000-0005-0000-0000-0000AA0A0000}"/>
    <cellStyle name="Célula de Verificação 19" xfId="3172" xr:uid="{00000000-0005-0000-0000-0000AB0A0000}"/>
    <cellStyle name="Célula de Verificação 2" xfId="323" xr:uid="{00000000-0005-0000-0000-0000AC0A0000}"/>
    <cellStyle name="Célula de Verificação 20" xfId="3173" xr:uid="{00000000-0005-0000-0000-0000AD0A0000}"/>
    <cellStyle name="Célula de Verificação 21" xfId="3174" xr:uid="{00000000-0005-0000-0000-0000AE0A0000}"/>
    <cellStyle name="Célula de Verificação 22" xfId="3175" xr:uid="{00000000-0005-0000-0000-0000AF0A0000}"/>
    <cellStyle name="Célula de Verificação 23" xfId="3176" xr:uid="{00000000-0005-0000-0000-0000B00A0000}"/>
    <cellStyle name="Célula de Verificação 24" xfId="3177" xr:uid="{00000000-0005-0000-0000-0000B10A0000}"/>
    <cellStyle name="Célula de Verificação 25" xfId="3178" xr:uid="{00000000-0005-0000-0000-0000B20A0000}"/>
    <cellStyle name="Célula de Verificação 26" xfId="3179" xr:uid="{00000000-0005-0000-0000-0000B30A0000}"/>
    <cellStyle name="Célula de Verificação 27" xfId="3180" xr:uid="{00000000-0005-0000-0000-0000B40A0000}"/>
    <cellStyle name="Célula de Verificação 28" xfId="3181" xr:uid="{00000000-0005-0000-0000-0000B50A0000}"/>
    <cellStyle name="Célula de Verificação 29" xfId="3182" xr:uid="{00000000-0005-0000-0000-0000B60A0000}"/>
    <cellStyle name="Célula de Verificação 3" xfId="324" xr:uid="{00000000-0005-0000-0000-0000B70A0000}"/>
    <cellStyle name="Célula de Verificação 30" xfId="3183" xr:uid="{00000000-0005-0000-0000-0000B80A0000}"/>
    <cellStyle name="Célula de Verificação 31" xfId="3184" xr:uid="{00000000-0005-0000-0000-0000B90A0000}"/>
    <cellStyle name="Célula de Verificação 32" xfId="3185" xr:uid="{00000000-0005-0000-0000-0000BA0A0000}"/>
    <cellStyle name="Célula de Verificação 33" xfId="3186" xr:uid="{00000000-0005-0000-0000-0000BB0A0000}"/>
    <cellStyle name="Célula de Verificação 34" xfId="3187" xr:uid="{00000000-0005-0000-0000-0000BC0A0000}"/>
    <cellStyle name="Célula de Verificação 35" xfId="3188" xr:uid="{00000000-0005-0000-0000-0000BD0A0000}"/>
    <cellStyle name="Célula de Verificação 36" xfId="3189" xr:uid="{00000000-0005-0000-0000-0000BE0A0000}"/>
    <cellStyle name="Célula de Verificação 37" xfId="3190" xr:uid="{00000000-0005-0000-0000-0000BF0A0000}"/>
    <cellStyle name="Célula de Verificação 38" xfId="3191" xr:uid="{00000000-0005-0000-0000-0000C00A0000}"/>
    <cellStyle name="Célula de Verificação 39" xfId="3192" xr:uid="{00000000-0005-0000-0000-0000C10A0000}"/>
    <cellStyle name="Célula de Verificação 4" xfId="325" xr:uid="{00000000-0005-0000-0000-0000C20A0000}"/>
    <cellStyle name="Célula de Verificação 40" xfId="3193" xr:uid="{00000000-0005-0000-0000-0000C30A0000}"/>
    <cellStyle name="Célula de Verificação 41" xfId="3194" xr:uid="{00000000-0005-0000-0000-0000C40A0000}"/>
    <cellStyle name="Célula de Verificação 42" xfId="3195" xr:uid="{00000000-0005-0000-0000-0000C50A0000}"/>
    <cellStyle name="Célula de Verificação 43" xfId="3196" xr:uid="{00000000-0005-0000-0000-0000C60A0000}"/>
    <cellStyle name="Célula de Verificação 44" xfId="3197" xr:uid="{00000000-0005-0000-0000-0000C70A0000}"/>
    <cellStyle name="Célula de Verificação 45" xfId="3198" xr:uid="{00000000-0005-0000-0000-0000C80A0000}"/>
    <cellStyle name="Célula de Verificação 46" xfId="3199" xr:uid="{00000000-0005-0000-0000-0000C90A0000}"/>
    <cellStyle name="Célula de Verificação 47" xfId="3200" xr:uid="{00000000-0005-0000-0000-0000CA0A0000}"/>
    <cellStyle name="Célula de Verificação 48" xfId="3201" xr:uid="{00000000-0005-0000-0000-0000CB0A0000}"/>
    <cellStyle name="Célula de Verificação 49" xfId="3202" xr:uid="{00000000-0005-0000-0000-0000CC0A0000}"/>
    <cellStyle name="Célula de Verificação 5" xfId="326" xr:uid="{00000000-0005-0000-0000-0000CD0A0000}"/>
    <cellStyle name="Célula de Verificação 50" xfId="3203" xr:uid="{00000000-0005-0000-0000-0000CE0A0000}"/>
    <cellStyle name="Célula de Verificação 51" xfId="3204" xr:uid="{00000000-0005-0000-0000-0000CF0A0000}"/>
    <cellStyle name="Célula de Verificação 52" xfId="3205" xr:uid="{00000000-0005-0000-0000-0000D00A0000}"/>
    <cellStyle name="Célula de Verificação 53" xfId="3206" xr:uid="{00000000-0005-0000-0000-0000D10A0000}"/>
    <cellStyle name="Célula de Verificação 54" xfId="3207" xr:uid="{00000000-0005-0000-0000-0000D20A0000}"/>
    <cellStyle name="Célula de Verificação 55" xfId="3208" xr:uid="{00000000-0005-0000-0000-0000D30A0000}"/>
    <cellStyle name="Célula de Verificação 56" xfId="3209" xr:uid="{00000000-0005-0000-0000-0000D40A0000}"/>
    <cellStyle name="Célula de Verificação 57" xfId="3210" xr:uid="{00000000-0005-0000-0000-0000D50A0000}"/>
    <cellStyle name="Célula de Verificação 58" xfId="3211" xr:uid="{00000000-0005-0000-0000-0000D60A0000}"/>
    <cellStyle name="Célula de Verificação 59" xfId="3212" xr:uid="{00000000-0005-0000-0000-0000D70A0000}"/>
    <cellStyle name="Célula de Verificação 6" xfId="327" xr:uid="{00000000-0005-0000-0000-0000D80A0000}"/>
    <cellStyle name="Célula de Verificação 60" xfId="3213" xr:uid="{00000000-0005-0000-0000-0000D90A0000}"/>
    <cellStyle name="Célula de Verificação 61" xfId="3214" xr:uid="{00000000-0005-0000-0000-0000DA0A0000}"/>
    <cellStyle name="Célula de Verificação 62" xfId="3215" xr:uid="{00000000-0005-0000-0000-0000DB0A0000}"/>
    <cellStyle name="Célula de Verificação 63" xfId="3216" xr:uid="{00000000-0005-0000-0000-0000DC0A0000}"/>
    <cellStyle name="Célula de Verificação 64" xfId="3217" xr:uid="{00000000-0005-0000-0000-0000DD0A0000}"/>
    <cellStyle name="Célula de Verificação 65" xfId="3218" xr:uid="{00000000-0005-0000-0000-0000DE0A0000}"/>
    <cellStyle name="Célula de Verificação 66" xfId="3219" xr:uid="{00000000-0005-0000-0000-0000DF0A0000}"/>
    <cellStyle name="Célula de Verificação 67" xfId="3220" xr:uid="{00000000-0005-0000-0000-0000E00A0000}"/>
    <cellStyle name="Célula de Verificação 68" xfId="3221" xr:uid="{00000000-0005-0000-0000-0000E10A0000}"/>
    <cellStyle name="Célula de Verificação 69" xfId="3222" xr:uid="{00000000-0005-0000-0000-0000E20A0000}"/>
    <cellStyle name="Célula de Verificação 7" xfId="328" xr:uid="{00000000-0005-0000-0000-0000E30A0000}"/>
    <cellStyle name="Célula de Verificação 70" xfId="3223" xr:uid="{00000000-0005-0000-0000-0000E40A0000}"/>
    <cellStyle name="Célula de Verificação 71" xfId="3224" xr:uid="{00000000-0005-0000-0000-0000E50A0000}"/>
    <cellStyle name="Célula de Verificação 72" xfId="3225" xr:uid="{00000000-0005-0000-0000-0000E60A0000}"/>
    <cellStyle name="Célula de Verificação 73" xfId="3226" xr:uid="{00000000-0005-0000-0000-0000E70A0000}"/>
    <cellStyle name="Célula de Verificação 74" xfId="3227" xr:uid="{00000000-0005-0000-0000-0000E80A0000}"/>
    <cellStyle name="Célula de Verificação 75" xfId="3228" xr:uid="{00000000-0005-0000-0000-0000E90A0000}"/>
    <cellStyle name="Célula de Verificação 76" xfId="3229" xr:uid="{00000000-0005-0000-0000-0000EA0A0000}"/>
    <cellStyle name="Célula de Verificação 77" xfId="3230" xr:uid="{00000000-0005-0000-0000-0000EB0A0000}"/>
    <cellStyle name="Célula de Verificação 78" xfId="3231" xr:uid="{00000000-0005-0000-0000-0000EC0A0000}"/>
    <cellStyle name="Célula de Verificação 79" xfId="3232" xr:uid="{00000000-0005-0000-0000-0000ED0A0000}"/>
    <cellStyle name="Célula de Verificação 8" xfId="329" xr:uid="{00000000-0005-0000-0000-0000EE0A0000}"/>
    <cellStyle name="Célula de Verificação 80" xfId="3233" xr:uid="{00000000-0005-0000-0000-0000EF0A0000}"/>
    <cellStyle name="Célula de Verificação 81" xfId="3234" xr:uid="{00000000-0005-0000-0000-0000F00A0000}"/>
    <cellStyle name="Célula de Verificação 82" xfId="3235" xr:uid="{00000000-0005-0000-0000-0000F10A0000}"/>
    <cellStyle name="Célula de Verificação 83" xfId="3236" xr:uid="{00000000-0005-0000-0000-0000F20A0000}"/>
    <cellStyle name="Célula de Verificação 84" xfId="3237" xr:uid="{00000000-0005-0000-0000-0000F30A0000}"/>
    <cellStyle name="Célula de Verificação 85" xfId="3238" xr:uid="{00000000-0005-0000-0000-0000F40A0000}"/>
    <cellStyle name="Célula de Verificação 86" xfId="3239" xr:uid="{00000000-0005-0000-0000-0000F50A0000}"/>
    <cellStyle name="Célula de Verificação 87" xfId="3240" xr:uid="{00000000-0005-0000-0000-0000F60A0000}"/>
    <cellStyle name="Célula de Verificação 88" xfId="3241" xr:uid="{00000000-0005-0000-0000-0000F70A0000}"/>
    <cellStyle name="Célula de Verificação 89" xfId="3242" xr:uid="{00000000-0005-0000-0000-0000F80A0000}"/>
    <cellStyle name="Célula de Verificação 9" xfId="330" xr:uid="{00000000-0005-0000-0000-0000F90A0000}"/>
    <cellStyle name="Célula de Verificação 90" xfId="3243" xr:uid="{00000000-0005-0000-0000-0000FA0A0000}"/>
    <cellStyle name="Célula de Verificação 91" xfId="3244" xr:uid="{00000000-0005-0000-0000-0000FB0A0000}"/>
    <cellStyle name="Célula de Verificação 92" xfId="3245" xr:uid="{00000000-0005-0000-0000-0000FC0A0000}"/>
    <cellStyle name="Célula de Verificação 93" xfId="3246" xr:uid="{00000000-0005-0000-0000-0000FD0A0000}"/>
    <cellStyle name="Célula de Verificação 94" xfId="3247" xr:uid="{00000000-0005-0000-0000-0000FE0A0000}"/>
    <cellStyle name="Célula de Verificação 95" xfId="3248" xr:uid="{00000000-0005-0000-0000-0000FF0A0000}"/>
    <cellStyle name="Célula de Verificação 96" xfId="3249" xr:uid="{00000000-0005-0000-0000-0000000B0000}"/>
    <cellStyle name="Célula de Verificação 97" xfId="3250" xr:uid="{00000000-0005-0000-0000-0000010B0000}"/>
    <cellStyle name="Célula de Verificação 98" xfId="3251" xr:uid="{00000000-0005-0000-0000-0000020B0000}"/>
    <cellStyle name="Célula de Verificação 99" xfId="3252" xr:uid="{00000000-0005-0000-0000-0000030B0000}"/>
    <cellStyle name="Célula Vinculada 10" xfId="331" xr:uid="{00000000-0005-0000-0000-0000040B0000}"/>
    <cellStyle name="Célula Vinculada 100" xfId="3253" xr:uid="{00000000-0005-0000-0000-0000050B0000}"/>
    <cellStyle name="Célula Vinculada 101" xfId="3254" xr:uid="{00000000-0005-0000-0000-0000060B0000}"/>
    <cellStyle name="Célula Vinculada 102" xfId="3255" xr:uid="{00000000-0005-0000-0000-0000070B0000}"/>
    <cellStyle name="Célula Vinculada 103" xfId="3256" xr:uid="{00000000-0005-0000-0000-0000080B0000}"/>
    <cellStyle name="Célula Vinculada 104" xfId="3257" xr:uid="{00000000-0005-0000-0000-0000090B0000}"/>
    <cellStyle name="Célula Vinculada 105" xfId="3258" xr:uid="{00000000-0005-0000-0000-00000A0B0000}"/>
    <cellStyle name="Célula Vinculada 106" xfId="3259" xr:uid="{00000000-0005-0000-0000-00000B0B0000}"/>
    <cellStyle name="Célula Vinculada 107" xfId="3260" xr:uid="{00000000-0005-0000-0000-00000C0B0000}"/>
    <cellStyle name="Célula Vinculada 108" xfId="3261" xr:uid="{00000000-0005-0000-0000-00000D0B0000}"/>
    <cellStyle name="Célula Vinculada 109" xfId="3262" xr:uid="{00000000-0005-0000-0000-00000E0B0000}"/>
    <cellStyle name="Célula Vinculada 11" xfId="332" xr:uid="{00000000-0005-0000-0000-00000F0B0000}"/>
    <cellStyle name="Célula Vinculada 110" xfId="3263" xr:uid="{00000000-0005-0000-0000-0000100B0000}"/>
    <cellStyle name="Célula Vinculada 111" xfId="3264" xr:uid="{00000000-0005-0000-0000-0000110B0000}"/>
    <cellStyle name="Célula Vinculada 112" xfId="3265" xr:uid="{00000000-0005-0000-0000-0000120B0000}"/>
    <cellStyle name="Célula Vinculada 113" xfId="3266" xr:uid="{00000000-0005-0000-0000-0000130B0000}"/>
    <cellStyle name="Célula Vinculada 114" xfId="3267" xr:uid="{00000000-0005-0000-0000-0000140B0000}"/>
    <cellStyle name="Célula Vinculada 115" xfId="3268" xr:uid="{00000000-0005-0000-0000-0000150B0000}"/>
    <cellStyle name="Célula Vinculada 116" xfId="3269" xr:uid="{00000000-0005-0000-0000-0000160B0000}"/>
    <cellStyle name="Célula Vinculada 117" xfId="3270" xr:uid="{00000000-0005-0000-0000-0000170B0000}"/>
    <cellStyle name="Célula Vinculada 118" xfId="3271" xr:uid="{00000000-0005-0000-0000-0000180B0000}"/>
    <cellStyle name="Célula Vinculada 119" xfId="3272" xr:uid="{00000000-0005-0000-0000-0000190B0000}"/>
    <cellStyle name="Célula Vinculada 12" xfId="333" xr:uid="{00000000-0005-0000-0000-00001A0B0000}"/>
    <cellStyle name="Célula Vinculada 120" xfId="3273" xr:uid="{00000000-0005-0000-0000-00001B0B0000}"/>
    <cellStyle name="Célula Vinculada 121" xfId="3274" xr:uid="{00000000-0005-0000-0000-00001C0B0000}"/>
    <cellStyle name="Célula Vinculada 122" xfId="3275" xr:uid="{00000000-0005-0000-0000-00001D0B0000}"/>
    <cellStyle name="Célula Vinculada 123" xfId="3276" xr:uid="{00000000-0005-0000-0000-00001E0B0000}"/>
    <cellStyle name="Célula Vinculada 124" xfId="3277" xr:uid="{00000000-0005-0000-0000-00001F0B0000}"/>
    <cellStyle name="Célula Vinculada 125" xfId="3278" xr:uid="{00000000-0005-0000-0000-0000200B0000}"/>
    <cellStyle name="Célula Vinculada 126" xfId="3279" xr:uid="{00000000-0005-0000-0000-0000210B0000}"/>
    <cellStyle name="Célula Vinculada 127" xfId="3280" xr:uid="{00000000-0005-0000-0000-0000220B0000}"/>
    <cellStyle name="Célula Vinculada 128" xfId="3281" xr:uid="{00000000-0005-0000-0000-0000230B0000}"/>
    <cellStyle name="Célula Vinculada 129" xfId="3282" xr:uid="{00000000-0005-0000-0000-0000240B0000}"/>
    <cellStyle name="Célula Vinculada 13" xfId="334" xr:uid="{00000000-0005-0000-0000-0000250B0000}"/>
    <cellStyle name="Célula Vinculada 130" xfId="3283" xr:uid="{00000000-0005-0000-0000-0000260B0000}"/>
    <cellStyle name="Célula Vinculada 131" xfId="3284" xr:uid="{00000000-0005-0000-0000-0000270B0000}"/>
    <cellStyle name="Célula Vinculada 132" xfId="3285" xr:uid="{00000000-0005-0000-0000-0000280B0000}"/>
    <cellStyle name="Célula Vinculada 133" xfId="3286" xr:uid="{00000000-0005-0000-0000-0000290B0000}"/>
    <cellStyle name="Célula Vinculada 134" xfId="3287" xr:uid="{00000000-0005-0000-0000-00002A0B0000}"/>
    <cellStyle name="Célula Vinculada 14" xfId="335" xr:uid="{00000000-0005-0000-0000-00002B0B0000}"/>
    <cellStyle name="Célula Vinculada 15" xfId="336" xr:uid="{00000000-0005-0000-0000-00002C0B0000}"/>
    <cellStyle name="Célula Vinculada 16" xfId="3288" xr:uid="{00000000-0005-0000-0000-00002D0B0000}"/>
    <cellStyle name="Célula Vinculada 17" xfId="3289" xr:uid="{00000000-0005-0000-0000-00002E0B0000}"/>
    <cellStyle name="Célula Vinculada 18" xfId="3290" xr:uid="{00000000-0005-0000-0000-00002F0B0000}"/>
    <cellStyle name="Célula Vinculada 19" xfId="3291" xr:uid="{00000000-0005-0000-0000-0000300B0000}"/>
    <cellStyle name="Célula Vinculada 2" xfId="337" xr:uid="{00000000-0005-0000-0000-0000310B0000}"/>
    <cellStyle name="Célula Vinculada 20" xfId="3292" xr:uid="{00000000-0005-0000-0000-0000320B0000}"/>
    <cellStyle name="Célula Vinculada 21" xfId="3293" xr:uid="{00000000-0005-0000-0000-0000330B0000}"/>
    <cellStyle name="Célula Vinculada 22" xfId="3294" xr:uid="{00000000-0005-0000-0000-0000340B0000}"/>
    <cellStyle name="Célula Vinculada 23" xfId="3295" xr:uid="{00000000-0005-0000-0000-0000350B0000}"/>
    <cellStyle name="Célula Vinculada 24" xfId="3296" xr:uid="{00000000-0005-0000-0000-0000360B0000}"/>
    <cellStyle name="Célula Vinculada 25" xfId="3297" xr:uid="{00000000-0005-0000-0000-0000370B0000}"/>
    <cellStyle name="Célula Vinculada 26" xfId="3298" xr:uid="{00000000-0005-0000-0000-0000380B0000}"/>
    <cellStyle name="Célula Vinculada 27" xfId="3299" xr:uid="{00000000-0005-0000-0000-0000390B0000}"/>
    <cellStyle name="Célula Vinculada 28" xfId="3300" xr:uid="{00000000-0005-0000-0000-00003A0B0000}"/>
    <cellStyle name="Célula Vinculada 29" xfId="3301" xr:uid="{00000000-0005-0000-0000-00003B0B0000}"/>
    <cellStyle name="Célula Vinculada 3" xfId="338" xr:uid="{00000000-0005-0000-0000-00003C0B0000}"/>
    <cellStyle name="Célula Vinculada 30" xfId="3302" xr:uid="{00000000-0005-0000-0000-00003D0B0000}"/>
    <cellStyle name="Célula Vinculada 31" xfId="3303" xr:uid="{00000000-0005-0000-0000-00003E0B0000}"/>
    <cellStyle name="Célula Vinculada 32" xfId="3304" xr:uid="{00000000-0005-0000-0000-00003F0B0000}"/>
    <cellStyle name="Célula Vinculada 33" xfId="3305" xr:uid="{00000000-0005-0000-0000-0000400B0000}"/>
    <cellStyle name="Célula Vinculada 34" xfId="3306" xr:uid="{00000000-0005-0000-0000-0000410B0000}"/>
    <cellStyle name="Célula Vinculada 35" xfId="3307" xr:uid="{00000000-0005-0000-0000-0000420B0000}"/>
    <cellStyle name="Célula Vinculada 36" xfId="3308" xr:uid="{00000000-0005-0000-0000-0000430B0000}"/>
    <cellStyle name="Célula Vinculada 37" xfId="3309" xr:uid="{00000000-0005-0000-0000-0000440B0000}"/>
    <cellStyle name="Célula Vinculada 38" xfId="3310" xr:uid="{00000000-0005-0000-0000-0000450B0000}"/>
    <cellStyle name="Célula Vinculada 39" xfId="3311" xr:uid="{00000000-0005-0000-0000-0000460B0000}"/>
    <cellStyle name="Célula Vinculada 4" xfId="339" xr:uid="{00000000-0005-0000-0000-0000470B0000}"/>
    <cellStyle name="Célula Vinculada 40" xfId="3312" xr:uid="{00000000-0005-0000-0000-0000480B0000}"/>
    <cellStyle name="Célula Vinculada 41" xfId="3313" xr:uid="{00000000-0005-0000-0000-0000490B0000}"/>
    <cellStyle name="Célula Vinculada 42" xfId="3314" xr:uid="{00000000-0005-0000-0000-00004A0B0000}"/>
    <cellStyle name="Célula Vinculada 43" xfId="3315" xr:uid="{00000000-0005-0000-0000-00004B0B0000}"/>
    <cellStyle name="Célula Vinculada 44" xfId="3316" xr:uid="{00000000-0005-0000-0000-00004C0B0000}"/>
    <cellStyle name="Célula Vinculada 45" xfId="3317" xr:uid="{00000000-0005-0000-0000-00004D0B0000}"/>
    <cellStyle name="Célula Vinculada 46" xfId="3318" xr:uid="{00000000-0005-0000-0000-00004E0B0000}"/>
    <cellStyle name="Célula Vinculada 47" xfId="3319" xr:uid="{00000000-0005-0000-0000-00004F0B0000}"/>
    <cellStyle name="Célula Vinculada 48" xfId="3320" xr:uid="{00000000-0005-0000-0000-0000500B0000}"/>
    <cellStyle name="Célula Vinculada 49" xfId="3321" xr:uid="{00000000-0005-0000-0000-0000510B0000}"/>
    <cellStyle name="Célula Vinculada 5" xfId="340" xr:uid="{00000000-0005-0000-0000-0000520B0000}"/>
    <cellStyle name="Célula Vinculada 50" xfId="3322" xr:uid="{00000000-0005-0000-0000-0000530B0000}"/>
    <cellStyle name="Célula Vinculada 51" xfId="3323" xr:uid="{00000000-0005-0000-0000-0000540B0000}"/>
    <cellStyle name="Célula Vinculada 52" xfId="3324" xr:uid="{00000000-0005-0000-0000-0000550B0000}"/>
    <cellStyle name="Célula Vinculada 53" xfId="3325" xr:uid="{00000000-0005-0000-0000-0000560B0000}"/>
    <cellStyle name="Célula Vinculada 54" xfId="3326" xr:uid="{00000000-0005-0000-0000-0000570B0000}"/>
    <cellStyle name="Célula Vinculada 55" xfId="3327" xr:uid="{00000000-0005-0000-0000-0000580B0000}"/>
    <cellStyle name="Célula Vinculada 56" xfId="3328" xr:uid="{00000000-0005-0000-0000-0000590B0000}"/>
    <cellStyle name="Célula Vinculada 57" xfId="3329" xr:uid="{00000000-0005-0000-0000-00005A0B0000}"/>
    <cellStyle name="Célula Vinculada 58" xfId="3330" xr:uid="{00000000-0005-0000-0000-00005B0B0000}"/>
    <cellStyle name="Célula Vinculada 59" xfId="3331" xr:uid="{00000000-0005-0000-0000-00005C0B0000}"/>
    <cellStyle name="Célula Vinculada 6" xfId="341" xr:uid="{00000000-0005-0000-0000-00005D0B0000}"/>
    <cellStyle name="Célula Vinculada 60" xfId="3332" xr:uid="{00000000-0005-0000-0000-00005E0B0000}"/>
    <cellStyle name="Célula Vinculada 61" xfId="3333" xr:uid="{00000000-0005-0000-0000-00005F0B0000}"/>
    <cellStyle name="Célula Vinculada 62" xfId="3334" xr:uid="{00000000-0005-0000-0000-0000600B0000}"/>
    <cellStyle name="Célula Vinculada 63" xfId="3335" xr:uid="{00000000-0005-0000-0000-0000610B0000}"/>
    <cellStyle name="Célula Vinculada 64" xfId="3336" xr:uid="{00000000-0005-0000-0000-0000620B0000}"/>
    <cellStyle name="Célula Vinculada 65" xfId="3337" xr:uid="{00000000-0005-0000-0000-0000630B0000}"/>
    <cellStyle name="Célula Vinculada 66" xfId="3338" xr:uid="{00000000-0005-0000-0000-0000640B0000}"/>
    <cellStyle name="Célula Vinculada 67" xfId="3339" xr:uid="{00000000-0005-0000-0000-0000650B0000}"/>
    <cellStyle name="Célula Vinculada 68" xfId="3340" xr:uid="{00000000-0005-0000-0000-0000660B0000}"/>
    <cellStyle name="Célula Vinculada 69" xfId="3341" xr:uid="{00000000-0005-0000-0000-0000670B0000}"/>
    <cellStyle name="Célula Vinculada 7" xfId="342" xr:uid="{00000000-0005-0000-0000-0000680B0000}"/>
    <cellStyle name="Célula Vinculada 70" xfId="3342" xr:uid="{00000000-0005-0000-0000-0000690B0000}"/>
    <cellStyle name="Célula Vinculada 71" xfId="3343" xr:uid="{00000000-0005-0000-0000-00006A0B0000}"/>
    <cellStyle name="Célula Vinculada 72" xfId="3344" xr:uid="{00000000-0005-0000-0000-00006B0B0000}"/>
    <cellStyle name="Célula Vinculada 73" xfId="3345" xr:uid="{00000000-0005-0000-0000-00006C0B0000}"/>
    <cellStyle name="Célula Vinculada 74" xfId="3346" xr:uid="{00000000-0005-0000-0000-00006D0B0000}"/>
    <cellStyle name="Célula Vinculada 75" xfId="3347" xr:uid="{00000000-0005-0000-0000-00006E0B0000}"/>
    <cellStyle name="Célula Vinculada 76" xfId="3348" xr:uid="{00000000-0005-0000-0000-00006F0B0000}"/>
    <cellStyle name="Célula Vinculada 77" xfId="3349" xr:uid="{00000000-0005-0000-0000-0000700B0000}"/>
    <cellStyle name="Célula Vinculada 78" xfId="3350" xr:uid="{00000000-0005-0000-0000-0000710B0000}"/>
    <cellStyle name="Célula Vinculada 79" xfId="3351" xr:uid="{00000000-0005-0000-0000-0000720B0000}"/>
    <cellStyle name="Célula Vinculada 8" xfId="343" xr:uid="{00000000-0005-0000-0000-0000730B0000}"/>
    <cellStyle name="Célula Vinculada 80" xfId="3352" xr:uid="{00000000-0005-0000-0000-0000740B0000}"/>
    <cellStyle name="Célula Vinculada 81" xfId="3353" xr:uid="{00000000-0005-0000-0000-0000750B0000}"/>
    <cellStyle name="Célula Vinculada 82" xfId="3354" xr:uid="{00000000-0005-0000-0000-0000760B0000}"/>
    <cellStyle name="Célula Vinculada 83" xfId="3355" xr:uid="{00000000-0005-0000-0000-0000770B0000}"/>
    <cellStyle name="Célula Vinculada 84" xfId="3356" xr:uid="{00000000-0005-0000-0000-0000780B0000}"/>
    <cellStyle name="Célula Vinculada 85" xfId="3357" xr:uid="{00000000-0005-0000-0000-0000790B0000}"/>
    <cellStyle name="Célula Vinculada 86" xfId="3358" xr:uid="{00000000-0005-0000-0000-00007A0B0000}"/>
    <cellStyle name="Célula Vinculada 87" xfId="3359" xr:uid="{00000000-0005-0000-0000-00007B0B0000}"/>
    <cellStyle name="Célula Vinculada 88" xfId="3360" xr:uid="{00000000-0005-0000-0000-00007C0B0000}"/>
    <cellStyle name="Célula Vinculada 89" xfId="3361" xr:uid="{00000000-0005-0000-0000-00007D0B0000}"/>
    <cellStyle name="Célula Vinculada 9" xfId="344" xr:uid="{00000000-0005-0000-0000-00007E0B0000}"/>
    <cellStyle name="Célula Vinculada 90" xfId="3362" xr:uid="{00000000-0005-0000-0000-00007F0B0000}"/>
    <cellStyle name="Célula Vinculada 91" xfId="3363" xr:uid="{00000000-0005-0000-0000-0000800B0000}"/>
    <cellStyle name="Célula Vinculada 92" xfId="3364" xr:uid="{00000000-0005-0000-0000-0000810B0000}"/>
    <cellStyle name="Célula Vinculada 93" xfId="3365" xr:uid="{00000000-0005-0000-0000-0000820B0000}"/>
    <cellStyle name="Célula Vinculada 94" xfId="3366" xr:uid="{00000000-0005-0000-0000-0000830B0000}"/>
    <cellStyle name="Célula Vinculada 95" xfId="3367" xr:uid="{00000000-0005-0000-0000-0000840B0000}"/>
    <cellStyle name="Célula Vinculada 96" xfId="3368" xr:uid="{00000000-0005-0000-0000-0000850B0000}"/>
    <cellStyle name="Célula Vinculada 97" xfId="3369" xr:uid="{00000000-0005-0000-0000-0000860B0000}"/>
    <cellStyle name="Célula Vinculada 98" xfId="3370" xr:uid="{00000000-0005-0000-0000-0000870B0000}"/>
    <cellStyle name="Célula Vinculada 99" xfId="3371" xr:uid="{00000000-0005-0000-0000-0000880B0000}"/>
    <cellStyle name="Check Cell" xfId="345" xr:uid="{00000000-0005-0000-0000-0000890B0000}"/>
    <cellStyle name="Comma 3" xfId="3372" xr:uid="{00000000-0005-0000-0000-00008A0B0000}"/>
    <cellStyle name="Comma 3 2" xfId="3373" xr:uid="{00000000-0005-0000-0000-00008B0B0000}"/>
    <cellStyle name="Comma_Modelo de planilha" xfId="3374" xr:uid="{00000000-0005-0000-0000-00008C0B0000}"/>
    <cellStyle name="Comma0" xfId="346" xr:uid="{00000000-0005-0000-0000-00008D0B0000}"/>
    <cellStyle name="Currency0" xfId="347" xr:uid="{00000000-0005-0000-0000-00008E0B0000}"/>
    <cellStyle name="Ênfase1 10" xfId="348" xr:uid="{00000000-0005-0000-0000-00008F0B0000}"/>
    <cellStyle name="Ênfase1 100" xfId="3375" xr:uid="{00000000-0005-0000-0000-0000900B0000}"/>
    <cellStyle name="Ênfase1 101" xfId="3376" xr:uid="{00000000-0005-0000-0000-0000910B0000}"/>
    <cellStyle name="Ênfase1 102" xfId="3377" xr:uid="{00000000-0005-0000-0000-0000920B0000}"/>
    <cellStyle name="Ênfase1 103" xfId="3378" xr:uid="{00000000-0005-0000-0000-0000930B0000}"/>
    <cellStyle name="Ênfase1 104" xfId="3379" xr:uid="{00000000-0005-0000-0000-0000940B0000}"/>
    <cellStyle name="Ênfase1 105" xfId="3380" xr:uid="{00000000-0005-0000-0000-0000950B0000}"/>
    <cellStyle name="Ênfase1 106" xfId="3381" xr:uid="{00000000-0005-0000-0000-0000960B0000}"/>
    <cellStyle name="Ênfase1 107" xfId="3382" xr:uid="{00000000-0005-0000-0000-0000970B0000}"/>
    <cellStyle name="Ênfase1 108" xfId="3383" xr:uid="{00000000-0005-0000-0000-0000980B0000}"/>
    <cellStyle name="Ênfase1 109" xfId="3384" xr:uid="{00000000-0005-0000-0000-0000990B0000}"/>
    <cellStyle name="Ênfase1 11" xfId="349" xr:uid="{00000000-0005-0000-0000-00009A0B0000}"/>
    <cellStyle name="Ênfase1 110" xfId="3385" xr:uid="{00000000-0005-0000-0000-00009B0B0000}"/>
    <cellStyle name="Ênfase1 111" xfId="3386" xr:uid="{00000000-0005-0000-0000-00009C0B0000}"/>
    <cellStyle name="Ênfase1 112" xfId="3387" xr:uid="{00000000-0005-0000-0000-00009D0B0000}"/>
    <cellStyle name="Ênfase1 113" xfId="3388" xr:uid="{00000000-0005-0000-0000-00009E0B0000}"/>
    <cellStyle name="Ênfase1 114" xfId="3389" xr:uid="{00000000-0005-0000-0000-00009F0B0000}"/>
    <cellStyle name="Ênfase1 115" xfId="3390" xr:uid="{00000000-0005-0000-0000-0000A00B0000}"/>
    <cellStyle name="Ênfase1 116" xfId="3391" xr:uid="{00000000-0005-0000-0000-0000A10B0000}"/>
    <cellStyle name="Ênfase1 117" xfId="3392" xr:uid="{00000000-0005-0000-0000-0000A20B0000}"/>
    <cellStyle name="Ênfase1 118" xfId="3393" xr:uid="{00000000-0005-0000-0000-0000A30B0000}"/>
    <cellStyle name="Ênfase1 119" xfId="3394" xr:uid="{00000000-0005-0000-0000-0000A40B0000}"/>
    <cellStyle name="Ênfase1 12" xfId="350" xr:uid="{00000000-0005-0000-0000-0000A50B0000}"/>
    <cellStyle name="Ênfase1 120" xfId="3395" xr:uid="{00000000-0005-0000-0000-0000A60B0000}"/>
    <cellStyle name="Ênfase1 121" xfId="3396" xr:uid="{00000000-0005-0000-0000-0000A70B0000}"/>
    <cellStyle name="Ênfase1 122" xfId="3397" xr:uid="{00000000-0005-0000-0000-0000A80B0000}"/>
    <cellStyle name="Ênfase1 123" xfId="3398" xr:uid="{00000000-0005-0000-0000-0000A90B0000}"/>
    <cellStyle name="Ênfase1 124" xfId="3399" xr:uid="{00000000-0005-0000-0000-0000AA0B0000}"/>
    <cellStyle name="Ênfase1 125" xfId="3400" xr:uid="{00000000-0005-0000-0000-0000AB0B0000}"/>
    <cellStyle name="Ênfase1 126" xfId="3401" xr:uid="{00000000-0005-0000-0000-0000AC0B0000}"/>
    <cellStyle name="Ênfase1 127" xfId="3402" xr:uid="{00000000-0005-0000-0000-0000AD0B0000}"/>
    <cellStyle name="Ênfase1 128" xfId="3403" xr:uid="{00000000-0005-0000-0000-0000AE0B0000}"/>
    <cellStyle name="Ênfase1 129" xfId="3404" xr:uid="{00000000-0005-0000-0000-0000AF0B0000}"/>
    <cellStyle name="Ênfase1 13" xfId="351" xr:uid="{00000000-0005-0000-0000-0000B00B0000}"/>
    <cellStyle name="Ênfase1 130" xfId="3405" xr:uid="{00000000-0005-0000-0000-0000B10B0000}"/>
    <cellStyle name="Ênfase1 131" xfId="3406" xr:uid="{00000000-0005-0000-0000-0000B20B0000}"/>
    <cellStyle name="Ênfase1 132" xfId="3407" xr:uid="{00000000-0005-0000-0000-0000B30B0000}"/>
    <cellStyle name="Ênfase1 133" xfId="3408" xr:uid="{00000000-0005-0000-0000-0000B40B0000}"/>
    <cellStyle name="Ênfase1 134" xfId="3409" xr:uid="{00000000-0005-0000-0000-0000B50B0000}"/>
    <cellStyle name="Ênfase1 14" xfId="352" xr:uid="{00000000-0005-0000-0000-0000B60B0000}"/>
    <cellStyle name="Ênfase1 15" xfId="353" xr:uid="{00000000-0005-0000-0000-0000B70B0000}"/>
    <cellStyle name="Ênfase1 16" xfId="3410" xr:uid="{00000000-0005-0000-0000-0000B80B0000}"/>
    <cellStyle name="Ênfase1 17" xfId="3411" xr:uid="{00000000-0005-0000-0000-0000B90B0000}"/>
    <cellStyle name="Ênfase1 18" xfId="3412" xr:uid="{00000000-0005-0000-0000-0000BA0B0000}"/>
    <cellStyle name="Ênfase1 19" xfId="3413" xr:uid="{00000000-0005-0000-0000-0000BB0B0000}"/>
    <cellStyle name="Ênfase1 2" xfId="354" xr:uid="{00000000-0005-0000-0000-0000BC0B0000}"/>
    <cellStyle name="Ênfase1 20" xfId="3414" xr:uid="{00000000-0005-0000-0000-0000BD0B0000}"/>
    <cellStyle name="Ênfase1 21" xfId="3415" xr:uid="{00000000-0005-0000-0000-0000BE0B0000}"/>
    <cellStyle name="Ênfase1 22" xfId="3416" xr:uid="{00000000-0005-0000-0000-0000BF0B0000}"/>
    <cellStyle name="Ênfase1 23" xfId="3417" xr:uid="{00000000-0005-0000-0000-0000C00B0000}"/>
    <cellStyle name="Ênfase1 24" xfId="3418" xr:uid="{00000000-0005-0000-0000-0000C10B0000}"/>
    <cellStyle name="Ênfase1 25" xfId="3419" xr:uid="{00000000-0005-0000-0000-0000C20B0000}"/>
    <cellStyle name="Ênfase1 26" xfId="3420" xr:uid="{00000000-0005-0000-0000-0000C30B0000}"/>
    <cellStyle name="Ênfase1 27" xfId="3421" xr:uid="{00000000-0005-0000-0000-0000C40B0000}"/>
    <cellStyle name="Ênfase1 28" xfId="3422" xr:uid="{00000000-0005-0000-0000-0000C50B0000}"/>
    <cellStyle name="Ênfase1 29" xfId="3423" xr:uid="{00000000-0005-0000-0000-0000C60B0000}"/>
    <cellStyle name="Ênfase1 3" xfId="355" xr:uid="{00000000-0005-0000-0000-0000C70B0000}"/>
    <cellStyle name="Ênfase1 30" xfId="3424" xr:uid="{00000000-0005-0000-0000-0000C80B0000}"/>
    <cellStyle name="Ênfase1 31" xfId="3425" xr:uid="{00000000-0005-0000-0000-0000C90B0000}"/>
    <cellStyle name="Ênfase1 32" xfId="3426" xr:uid="{00000000-0005-0000-0000-0000CA0B0000}"/>
    <cellStyle name="Ênfase1 33" xfId="3427" xr:uid="{00000000-0005-0000-0000-0000CB0B0000}"/>
    <cellStyle name="Ênfase1 34" xfId="3428" xr:uid="{00000000-0005-0000-0000-0000CC0B0000}"/>
    <cellStyle name="Ênfase1 35" xfId="3429" xr:uid="{00000000-0005-0000-0000-0000CD0B0000}"/>
    <cellStyle name="Ênfase1 36" xfId="3430" xr:uid="{00000000-0005-0000-0000-0000CE0B0000}"/>
    <cellStyle name="Ênfase1 37" xfId="3431" xr:uid="{00000000-0005-0000-0000-0000CF0B0000}"/>
    <cellStyle name="Ênfase1 38" xfId="3432" xr:uid="{00000000-0005-0000-0000-0000D00B0000}"/>
    <cellStyle name="Ênfase1 39" xfId="3433" xr:uid="{00000000-0005-0000-0000-0000D10B0000}"/>
    <cellStyle name="Ênfase1 4" xfId="356" xr:uid="{00000000-0005-0000-0000-0000D20B0000}"/>
    <cellStyle name="Ênfase1 40" xfId="3434" xr:uid="{00000000-0005-0000-0000-0000D30B0000}"/>
    <cellStyle name="Ênfase1 41" xfId="3435" xr:uid="{00000000-0005-0000-0000-0000D40B0000}"/>
    <cellStyle name="Ênfase1 42" xfId="3436" xr:uid="{00000000-0005-0000-0000-0000D50B0000}"/>
    <cellStyle name="Ênfase1 43" xfId="3437" xr:uid="{00000000-0005-0000-0000-0000D60B0000}"/>
    <cellStyle name="Ênfase1 44" xfId="3438" xr:uid="{00000000-0005-0000-0000-0000D70B0000}"/>
    <cellStyle name="Ênfase1 45" xfId="3439" xr:uid="{00000000-0005-0000-0000-0000D80B0000}"/>
    <cellStyle name="Ênfase1 46" xfId="3440" xr:uid="{00000000-0005-0000-0000-0000D90B0000}"/>
    <cellStyle name="Ênfase1 47" xfId="3441" xr:uid="{00000000-0005-0000-0000-0000DA0B0000}"/>
    <cellStyle name="Ênfase1 48" xfId="3442" xr:uid="{00000000-0005-0000-0000-0000DB0B0000}"/>
    <cellStyle name="Ênfase1 49" xfId="3443" xr:uid="{00000000-0005-0000-0000-0000DC0B0000}"/>
    <cellStyle name="Ênfase1 5" xfId="357" xr:uid="{00000000-0005-0000-0000-0000DD0B0000}"/>
    <cellStyle name="Ênfase1 50" xfId="3444" xr:uid="{00000000-0005-0000-0000-0000DE0B0000}"/>
    <cellStyle name="Ênfase1 51" xfId="3445" xr:uid="{00000000-0005-0000-0000-0000DF0B0000}"/>
    <cellStyle name="Ênfase1 52" xfId="3446" xr:uid="{00000000-0005-0000-0000-0000E00B0000}"/>
    <cellStyle name="Ênfase1 53" xfId="3447" xr:uid="{00000000-0005-0000-0000-0000E10B0000}"/>
    <cellStyle name="Ênfase1 54" xfId="3448" xr:uid="{00000000-0005-0000-0000-0000E20B0000}"/>
    <cellStyle name="Ênfase1 55" xfId="3449" xr:uid="{00000000-0005-0000-0000-0000E30B0000}"/>
    <cellStyle name="Ênfase1 56" xfId="3450" xr:uid="{00000000-0005-0000-0000-0000E40B0000}"/>
    <cellStyle name="Ênfase1 57" xfId="3451" xr:uid="{00000000-0005-0000-0000-0000E50B0000}"/>
    <cellStyle name="Ênfase1 58" xfId="3452" xr:uid="{00000000-0005-0000-0000-0000E60B0000}"/>
    <cellStyle name="Ênfase1 59" xfId="3453" xr:uid="{00000000-0005-0000-0000-0000E70B0000}"/>
    <cellStyle name="Ênfase1 6" xfId="358" xr:uid="{00000000-0005-0000-0000-0000E80B0000}"/>
    <cellStyle name="Ênfase1 60" xfId="3454" xr:uid="{00000000-0005-0000-0000-0000E90B0000}"/>
    <cellStyle name="Ênfase1 61" xfId="3455" xr:uid="{00000000-0005-0000-0000-0000EA0B0000}"/>
    <cellStyle name="Ênfase1 62" xfId="3456" xr:uid="{00000000-0005-0000-0000-0000EB0B0000}"/>
    <cellStyle name="Ênfase1 63" xfId="3457" xr:uid="{00000000-0005-0000-0000-0000EC0B0000}"/>
    <cellStyle name="Ênfase1 64" xfId="3458" xr:uid="{00000000-0005-0000-0000-0000ED0B0000}"/>
    <cellStyle name="Ênfase1 65" xfId="3459" xr:uid="{00000000-0005-0000-0000-0000EE0B0000}"/>
    <cellStyle name="Ênfase1 66" xfId="3460" xr:uid="{00000000-0005-0000-0000-0000EF0B0000}"/>
    <cellStyle name="Ênfase1 67" xfId="3461" xr:uid="{00000000-0005-0000-0000-0000F00B0000}"/>
    <cellStyle name="Ênfase1 68" xfId="3462" xr:uid="{00000000-0005-0000-0000-0000F10B0000}"/>
    <cellStyle name="Ênfase1 69" xfId="3463" xr:uid="{00000000-0005-0000-0000-0000F20B0000}"/>
    <cellStyle name="Ênfase1 7" xfId="359" xr:uid="{00000000-0005-0000-0000-0000F30B0000}"/>
    <cellStyle name="Ênfase1 70" xfId="3464" xr:uid="{00000000-0005-0000-0000-0000F40B0000}"/>
    <cellStyle name="Ênfase1 71" xfId="3465" xr:uid="{00000000-0005-0000-0000-0000F50B0000}"/>
    <cellStyle name="Ênfase1 72" xfId="3466" xr:uid="{00000000-0005-0000-0000-0000F60B0000}"/>
    <cellStyle name="Ênfase1 73" xfId="3467" xr:uid="{00000000-0005-0000-0000-0000F70B0000}"/>
    <cellStyle name="Ênfase1 74" xfId="3468" xr:uid="{00000000-0005-0000-0000-0000F80B0000}"/>
    <cellStyle name="Ênfase1 75" xfId="3469" xr:uid="{00000000-0005-0000-0000-0000F90B0000}"/>
    <cellStyle name="Ênfase1 76" xfId="3470" xr:uid="{00000000-0005-0000-0000-0000FA0B0000}"/>
    <cellStyle name="Ênfase1 77" xfId="3471" xr:uid="{00000000-0005-0000-0000-0000FB0B0000}"/>
    <cellStyle name="Ênfase1 78" xfId="3472" xr:uid="{00000000-0005-0000-0000-0000FC0B0000}"/>
    <cellStyle name="Ênfase1 79" xfId="3473" xr:uid="{00000000-0005-0000-0000-0000FD0B0000}"/>
    <cellStyle name="Ênfase1 8" xfId="360" xr:uid="{00000000-0005-0000-0000-0000FE0B0000}"/>
    <cellStyle name="Ênfase1 80" xfId="3474" xr:uid="{00000000-0005-0000-0000-0000FF0B0000}"/>
    <cellStyle name="Ênfase1 81" xfId="3475" xr:uid="{00000000-0005-0000-0000-0000000C0000}"/>
    <cellStyle name="Ênfase1 82" xfId="3476" xr:uid="{00000000-0005-0000-0000-0000010C0000}"/>
    <cellStyle name="Ênfase1 83" xfId="3477" xr:uid="{00000000-0005-0000-0000-0000020C0000}"/>
    <cellStyle name="Ênfase1 84" xfId="3478" xr:uid="{00000000-0005-0000-0000-0000030C0000}"/>
    <cellStyle name="Ênfase1 85" xfId="3479" xr:uid="{00000000-0005-0000-0000-0000040C0000}"/>
    <cellStyle name="Ênfase1 86" xfId="3480" xr:uid="{00000000-0005-0000-0000-0000050C0000}"/>
    <cellStyle name="Ênfase1 87" xfId="3481" xr:uid="{00000000-0005-0000-0000-0000060C0000}"/>
    <cellStyle name="Ênfase1 88" xfId="3482" xr:uid="{00000000-0005-0000-0000-0000070C0000}"/>
    <cellStyle name="Ênfase1 89" xfId="3483" xr:uid="{00000000-0005-0000-0000-0000080C0000}"/>
    <cellStyle name="Ênfase1 9" xfId="361" xr:uid="{00000000-0005-0000-0000-0000090C0000}"/>
    <cellStyle name="Ênfase1 90" xfId="3484" xr:uid="{00000000-0005-0000-0000-00000A0C0000}"/>
    <cellStyle name="Ênfase1 91" xfId="3485" xr:uid="{00000000-0005-0000-0000-00000B0C0000}"/>
    <cellStyle name="Ênfase1 92" xfId="3486" xr:uid="{00000000-0005-0000-0000-00000C0C0000}"/>
    <cellStyle name="Ênfase1 93" xfId="3487" xr:uid="{00000000-0005-0000-0000-00000D0C0000}"/>
    <cellStyle name="Ênfase1 94" xfId="3488" xr:uid="{00000000-0005-0000-0000-00000E0C0000}"/>
    <cellStyle name="Ênfase1 95" xfId="3489" xr:uid="{00000000-0005-0000-0000-00000F0C0000}"/>
    <cellStyle name="Ênfase1 96" xfId="3490" xr:uid="{00000000-0005-0000-0000-0000100C0000}"/>
    <cellStyle name="Ênfase1 97" xfId="3491" xr:uid="{00000000-0005-0000-0000-0000110C0000}"/>
    <cellStyle name="Ênfase1 98" xfId="3492" xr:uid="{00000000-0005-0000-0000-0000120C0000}"/>
    <cellStyle name="Ênfase1 99" xfId="3493" xr:uid="{00000000-0005-0000-0000-0000130C0000}"/>
    <cellStyle name="Ênfase2 10" xfId="362" xr:uid="{00000000-0005-0000-0000-0000140C0000}"/>
    <cellStyle name="Ênfase2 100" xfId="3494" xr:uid="{00000000-0005-0000-0000-0000150C0000}"/>
    <cellStyle name="Ênfase2 101" xfId="3495" xr:uid="{00000000-0005-0000-0000-0000160C0000}"/>
    <cellStyle name="Ênfase2 102" xfId="3496" xr:uid="{00000000-0005-0000-0000-0000170C0000}"/>
    <cellStyle name="Ênfase2 103" xfId="3497" xr:uid="{00000000-0005-0000-0000-0000180C0000}"/>
    <cellStyle name="Ênfase2 104" xfId="3498" xr:uid="{00000000-0005-0000-0000-0000190C0000}"/>
    <cellStyle name="Ênfase2 105" xfId="3499" xr:uid="{00000000-0005-0000-0000-00001A0C0000}"/>
    <cellStyle name="Ênfase2 106" xfId="3500" xr:uid="{00000000-0005-0000-0000-00001B0C0000}"/>
    <cellStyle name="Ênfase2 107" xfId="3501" xr:uid="{00000000-0005-0000-0000-00001C0C0000}"/>
    <cellStyle name="Ênfase2 108" xfId="3502" xr:uid="{00000000-0005-0000-0000-00001D0C0000}"/>
    <cellStyle name="Ênfase2 109" xfId="3503" xr:uid="{00000000-0005-0000-0000-00001E0C0000}"/>
    <cellStyle name="Ênfase2 11" xfId="363" xr:uid="{00000000-0005-0000-0000-00001F0C0000}"/>
    <cellStyle name="Ênfase2 110" xfId="3504" xr:uid="{00000000-0005-0000-0000-0000200C0000}"/>
    <cellStyle name="Ênfase2 111" xfId="3505" xr:uid="{00000000-0005-0000-0000-0000210C0000}"/>
    <cellStyle name="Ênfase2 112" xfId="3506" xr:uid="{00000000-0005-0000-0000-0000220C0000}"/>
    <cellStyle name="Ênfase2 113" xfId="3507" xr:uid="{00000000-0005-0000-0000-0000230C0000}"/>
    <cellStyle name="Ênfase2 114" xfId="3508" xr:uid="{00000000-0005-0000-0000-0000240C0000}"/>
    <cellStyle name="Ênfase2 115" xfId="3509" xr:uid="{00000000-0005-0000-0000-0000250C0000}"/>
    <cellStyle name="Ênfase2 116" xfId="3510" xr:uid="{00000000-0005-0000-0000-0000260C0000}"/>
    <cellStyle name="Ênfase2 117" xfId="3511" xr:uid="{00000000-0005-0000-0000-0000270C0000}"/>
    <cellStyle name="Ênfase2 118" xfId="3512" xr:uid="{00000000-0005-0000-0000-0000280C0000}"/>
    <cellStyle name="Ênfase2 119" xfId="3513" xr:uid="{00000000-0005-0000-0000-0000290C0000}"/>
    <cellStyle name="Ênfase2 12" xfId="364" xr:uid="{00000000-0005-0000-0000-00002A0C0000}"/>
    <cellStyle name="Ênfase2 120" xfId="3514" xr:uid="{00000000-0005-0000-0000-00002B0C0000}"/>
    <cellStyle name="Ênfase2 121" xfId="3515" xr:uid="{00000000-0005-0000-0000-00002C0C0000}"/>
    <cellStyle name="Ênfase2 122" xfId="3516" xr:uid="{00000000-0005-0000-0000-00002D0C0000}"/>
    <cellStyle name="Ênfase2 123" xfId="3517" xr:uid="{00000000-0005-0000-0000-00002E0C0000}"/>
    <cellStyle name="Ênfase2 124" xfId="3518" xr:uid="{00000000-0005-0000-0000-00002F0C0000}"/>
    <cellStyle name="Ênfase2 125" xfId="3519" xr:uid="{00000000-0005-0000-0000-0000300C0000}"/>
    <cellStyle name="Ênfase2 126" xfId="3520" xr:uid="{00000000-0005-0000-0000-0000310C0000}"/>
    <cellStyle name="Ênfase2 127" xfId="3521" xr:uid="{00000000-0005-0000-0000-0000320C0000}"/>
    <cellStyle name="Ênfase2 128" xfId="3522" xr:uid="{00000000-0005-0000-0000-0000330C0000}"/>
    <cellStyle name="Ênfase2 129" xfId="3523" xr:uid="{00000000-0005-0000-0000-0000340C0000}"/>
    <cellStyle name="Ênfase2 13" xfId="365" xr:uid="{00000000-0005-0000-0000-0000350C0000}"/>
    <cellStyle name="Ênfase2 130" xfId="3524" xr:uid="{00000000-0005-0000-0000-0000360C0000}"/>
    <cellStyle name="Ênfase2 131" xfId="3525" xr:uid="{00000000-0005-0000-0000-0000370C0000}"/>
    <cellStyle name="Ênfase2 132" xfId="3526" xr:uid="{00000000-0005-0000-0000-0000380C0000}"/>
    <cellStyle name="Ênfase2 133" xfId="3527" xr:uid="{00000000-0005-0000-0000-0000390C0000}"/>
    <cellStyle name="Ênfase2 134" xfId="3528" xr:uid="{00000000-0005-0000-0000-00003A0C0000}"/>
    <cellStyle name="Ênfase2 14" xfId="366" xr:uid="{00000000-0005-0000-0000-00003B0C0000}"/>
    <cellStyle name="Ênfase2 15" xfId="367" xr:uid="{00000000-0005-0000-0000-00003C0C0000}"/>
    <cellStyle name="Ênfase2 16" xfId="3529" xr:uid="{00000000-0005-0000-0000-00003D0C0000}"/>
    <cellStyle name="Ênfase2 17" xfId="3530" xr:uid="{00000000-0005-0000-0000-00003E0C0000}"/>
    <cellStyle name="Ênfase2 18" xfId="3531" xr:uid="{00000000-0005-0000-0000-00003F0C0000}"/>
    <cellStyle name="Ênfase2 19" xfId="3532" xr:uid="{00000000-0005-0000-0000-0000400C0000}"/>
    <cellStyle name="Ênfase2 2" xfId="368" xr:uid="{00000000-0005-0000-0000-0000410C0000}"/>
    <cellStyle name="Ênfase2 20" xfId="3533" xr:uid="{00000000-0005-0000-0000-0000420C0000}"/>
    <cellStyle name="Ênfase2 21" xfId="3534" xr:uid="{00000000-0005-0000-0000-0000430C0000}"/>
    <cellStyle name="Ênfase2 22" xfId="3535" xr:uid="{00000000-0005-0000-0000-0000440C0000}"/>
    <cellStyle name="Ênfase2 23" xfId="3536" xr:uid="{00000000-0005-0000-0000-0000450C0000}"/>
    <cellStyle name="Ênfase2 24" xfId="3537" xr:uid="{00000000-0005-0000-0000-0000460C0000}"/>
    <cellStyle name="Ênfase2 25" xfId="3538" xr:uid="{00000000-0005-0000-0000-0000470C0000}"/>
    <cellStyle name="Ênfase2 26" xfId="3539" xr:uid="{00000000-0005-0000-0000-0000480C0000}"/>
    <cellStyle name="Ênfase2 27" xfId="3540" xr:uid="{00000000-0005-0000-0000-0000490C0000}"/>
    <cellStyle name="Ênfase2 28" xfId="3541" xr:uid="{00000000-0005-0000-0000-00004A0C0000}"/>
    <cellStyle name="Ênfase2 29" xfId="3542" xr:uid="{00000000-0005-0000-0000-00004B0C0000}"/>
    <cellStyle name="Ênfase2 3" xfId="369" xr:uid="{00000000-0005-0000-0000-00004C0C0000}"/>
    <cellStyle name="Ênfase2 30" xfId="3543" xr:uid="{00000000-0005-0000-0000-00004D0C0000}"/>
    <cellStyle name="Ênfase2 31" xfId="3544" xr:uid="{00000000-0005-0000-0000-00004E0C0000}"/>
    <cellStyle name="Ênfase2 32" xfId="3545" xr:uid="{00000000-0005-0000-0000-00004F0C0000}"/>
    <cellStyle name="Ênfase2 33" xfId="3546" xr:uid="{00000000-0005-0000-0000-0000500C0000}"/>
    <cellStyle name="Ênfase2 34" xfId="3547" xr:uid="{00000000-0005-0000-0000-0000510C0000}"/>
    <cellStyle name="Ênfase2 35" xfId="3548" xr:uid="{00000000-0005-0000-0000-0000520C0000}"/>
    <cellStyle name="Ênfase2 36" xfId="3549" xr:uid="{00000000-0005-0000-0000-0000530C0000}"/>
    <cellStyle name="Ênfase2 37" xfId="3550" xr:uid="{00000000-0005-0000-0000-0000540C0000}"/>
    <cellStyle name="Ênfase2 38" xfId="3551" xr:uid="{00000000-0005-0000-0000-0000550C0000}"/>
    <cellStyle name="Ênfase2 39" xfId="3552" xr:uid="{00000000-0005-0000-0000-0000560C0000}"/>
    <cellStyle name="Ênfase2 4" xfId="370" xr:uid="{00000000-0005-0000-0000-0000570C0000}"/>
    <cellStyle name="Ênfase2 40" xfId="3553" xr:uid="{00000000-0005-0000-0000-0000580C0000}"/>
    <cellStyle name="Ênfase2 41" xfId="3554" xr:uid="{00000000-0005-0000-0000-0000590C0000}"/>
    <cellStyle name="Ênfase2 42" xfId="3555" xr:uid="{00000000-0005-0000-0000-00005A0C0000}"/>
    <cellStyle name="Ênfase2 43" xfId="3556" xr:uid="{00000000-0005-0000-0000-00005B0C0000}"/>
    <cellStyle name="Ênfase2 44" xfId="3557" xr:uid="{00000000-0005-0000-0000-00005C0C0000}"/>
    <cellStyle name="Ênfase2 45" xfId="3558" xr:uid="{00000000-0005-0000-0000-00005D0C0000}"/>
    <cellStyle name="Ênfase2 46" xfId="3559" xr:uid="{00000000-0005-0000-0000-00005E0C0000}"/>
    <cellStyle name="Ênfase2 47" xfId="3560" xr:uid="{00000000-0005-0000-0000-00005F0C0000}"/>
    <cellStyle name="Ênfase2 48" xfId="3561" xr:uid="{00000000-0005-0000-0000-0000600C0000}"/>
    <cellStyle name="Ênfase2 49" xfId="3562" xr:uid="{00000000-0005-0000-0000-0000610C0000}"/>
    <cellStyle name="Ênfase2 5" xfId="371" xr:uid="{00000000-0005-0000-0000-0000620C0000}"/>
    <cellStyle name="Ênfase2 50" xfId="3563" xr:uid="{00000000-0005-0000-0000-0000630C0000}"/>
    <cellStyle name="Ênfase2 51" xfId="3564" xr:uid="{00000000-0005-0000-0000-0000640C0000}"/>
    <cellStyle name="Ênfase2 52" xfId="3565" xr:uid="{00000000-0005-0000-0000-0000650C0000}"/>
    <cellStyle name="Ênfase2 53" xfId="3566" xr:uid="{00000000-0005-0000-0000-0000660C0000}"/>
    <cellStyle name="Ênfase2 54" xfId="3567" xr:uid="{00000000-0005-0000-0000-0000670C0000}"/>
    <cellStyle name="Ênfase2 55" xfId="3568" xr:uid="{00000000-0005-0000-0000-0000680C0000}"/>
    <cellStyle name="Ênfase2 56" xfId="3569" xr:uid="{00000000-0005-0000-0000-0000690C0000}"/>
    <cellStyle name="Ênfase2 57" xfId="3570" xr:uid="{00000000-0005-0000-0000-00006A0C0000}"/>
    <cellStyle name="Ênfase2 58" xfId="3571" xr:uid="{00000000-0005-0000-0000-00006B0C0000}"/>
    <cellStyle name="Ênfase2 59" xfId="3572" xr:uid="{00000000-0005-0000-0000-00006C0C0000}"/>
    <cellStyle name="Ênfase2 6" xfId="372" xr:uid="{00000000-0005-0000-0000-00006D0C0000}"/>
    <cellStyle name="Ênfase2 60" xfId="3573" xr:uid="{00000000-0005-0000-0000-00006E0C0000}"/>
    <cellStyle name="Ênfase2 61" xfId="3574" xr:uid="{00000000-0005-0000-0000-00006F0C0000}"/>
    <cellStyle name="Ênfase2 62" xfId="3575" xr:uid="{00000000-0005-0000-0000-0000700C0000}"/>
    <cellStyle name="Ênfase2 63" xfId="3576" xr:uid="{00000000-0005-0000-0000-0000710C0000}"/>
    <cellStyle name="Ênfase2 64" xfId="3577" xr:uid="{00000000-0005-0000-0000-0000720C0000}"/>
    <cellStyle name="Ênfase2 65" xfId="3578" xr:uid="{00000000-0005-0000-0000-0000730C0000}"/>
    <cellStyle name="Ênfase2 66" xfId="3579" xr:uid="{00000000-0005-0000-0000-0000740C0000}"/>
    <cellStyle name="Ênfase2 67" xfId="3580" xr:uid="{00000000-0005-0000-0000-0000750C0000}"/>
    <cellStyle name="Ênfase2 68" xfId="3581" xr:uid="{00000000-0005-0000-0000-0000760C0000}"/>
    <cellStyle name="Ênfase2 69" xfId="3582" xr:uid="{00000000-0005-0000-0000-0000770C0000}"/>
    <cellStyle name="Ênfase2 7" xfId="373" xr:uid="{00000000-0005-0000-0000-0000780C0000}"/>
    <cellStyle name="Ênfase2 70" xfId="3583" xr:uid="{00000000-0005-0000-0000-0000790C0000}"/>
    <cellStyle name="Ênfase2 71" xfId="3584" xr:uid="{00000000-0005-0000-0000-00007A0C0000}"/>
    <cellStyle name="Ênfase2 72" xfId="3585" xr:uid="{00000000-0005-0000-0000-00007B0C0000}"/>
    <cellStyle name="Ênfase2 73" xfId="3586" xr:uid="{00000000-0005-0000-0000-00007C0C0000}"/>
    <cellStyle name="Ênfase2 74" xfId="3587" xr:uid="{00000000-0005-0000-0000-00007D0C0000}"/>
    <cellStyle name="Ênfase2 75" xfId="3588" xr:uid="{00000000-0005-0000-0000-00007E0C0000}"/>
    <cellStyle name="Ênfase2 76" xfId="3589" xr:uid="{00000000-0005-0000-0000-00007F0C0000}"/>
    <cellStyle name="Ênfase2 77" xfId="3590" xr:uid="{00000000-0005-0000-0000-0000800C0000}"/>
    <cellStyle name="Ênfase2 78" xfId="3591" xr:uid="{00000000-0005-0000-0000-0000810C0000}"/>
    <cellStyle name="Ênfase2 79" xfId="3592" xr:uid="{00000000-0005-0000-0000-0000820C0000}"/>
    <cellStyle name="Ênfase2 8" xfId="374" xr:uid="{00000000-0005-0000-0000-0000830C0000}"/>
    <cellStyle name="Ênfase2 80" xfId="3593" xr:uid="{00000000-0005-0000-0000-0000840C0000}"/>
    <cellStyle name="Ênfase2 81" xfId="3594" xr:uid="{00000000-0005-0000-0000-0000850C0000}"/>
    <cellStyle name="Ênfase2 82" xfId="3595" xr:uid="{00000000-0005-0000-0000-0000860C0000}"/>
    <cellStyle name="Ênfase2 83" xfId="3596" xr:uid="{00000000-0005-0000-0000-0000870C0000}"/>
    <cellStyle name="Ênfase2 84" xfId="3597" xr:uid="{00000000-0005-0000-0000-0000880C0000}"/>
    <cellStyle name="Ênfase2 85" xfId="3598" xr:uid="{00000000-0005-0000-0000-0000890C0000}"/>
    <cellStyle name="Ênfase2 86" xfId="3599" xr:uid="{00000000-0005-0000-0000-00008A0C0000}"/>
    <cellStyle name="Ênfase2 87" xfId="3600" xr:uid="{00000000-0005-0000-0000-00008B0C0000}"/>
    <cellStyle name="Ênfase2 88" xfId="3601" xr:uid="{00000000-0005-0000-0000-00008C0C0000}"/>
    <cellStyle name="Ênfase2 89" xfId="3602" xr:uid="{00000000-0005-0000-0000-00008D0C0000}"/>
    <cellStyle name="Ênfase2 9" xfId="375" xr:uid="{00000000-0005-0000-0000-00008E0C0000}"/>
    <cellStyle name="Ênfase2 90" xfId="3603" xr:uid="{00000000-0005-0000-0000-00008F0C0000}"/>
    <cellStyle name="Ênfase2 91" xfId="3604" xr:uid="{00000000-0005-0000-0000-0000900C0000}"/>
    <cellStyle name="Ênfase2 92" xfId="3605" xr:uid="{00000000-0005-0000-0000-0000910C0000}"/>
    <cellStyle name="Ênfase2 93" xfId="3606" xr:uid="{00000000-0005-0000-0000-0000920C0000}"/>
    <cellStyle name="Ênfase2 94" xfId="3607" xr:uid="{00000000-0005-0000-0000-0000930C0000}"/>
    <cellStyle name="Ênfase2 95" xfId="3608" xr:uid="{00000000-0005-0000-0000-0000940C0000}"/>
    <cellStyle name="Ênfase2 96" xfId="3609" xr:uid="{00000000-0005-0000-0000-0000950C0000}"/>
    <cellStyle name="Ênfase2 97" xfId="3610" xr:uid="{00000000-0005-0000-0000-0000960C0000}"/>
    <cellStyle name="Ênfase2 98" xfId="3611" xr:uid="{00000000-0005-0000-0000-0000970C0000}"/>
    <cellStyle name="Ênfase2 99" xfId="3612" xr:uid="{00000000-0005-0000-0000-0000980C0000}"/>
    <cellStyle name="Ênfase3 10" xfId="376" xr:uid="{00000000-0005-0000-0000-0000990C0000}"/>
    <cellStyle name="Ênfase3 100" xfId="3613" xr:uid="{00000000-0005-0000-0000-00009A0C0000}"/>
    <cellStyle name="Ênfase3 101" xfId="3614" xr:uid="{00000000-0005-0000-0000-00009B0C0000}"/>
    <cellStyle name="Ênfase3 102" xfId="3615" xr:uid="{00000000-0005-0000-0000-00009C0C0000}"/>
    <cellStyle name="Ênfase3 103" xfId="3616" xr:uid="{00000000-0005-0000-0000-00009D0C0000}"/>
    <cellStyle name="Ênfase3 104" xfId="3617" xr:uid="{00000000-0005-0000-0000-00009E0C0000}"/>
    <cellStyle name="Ênfase3 105" xfId="3618" xr:uid="{00000000-0005-0000-0000-00009F0C0000}"/>
    <cellStyle name="Ênfase3 106" xfId="3619" xr:uid="{00000000-0005-0000-0000-0000A00C0000}"/>
    <cellStyle name="Ênfase3 107" xfId="3620" xr:uid="{00000000-0005-0000-0000-0000A10C0000}"/>
    <cellStyle name="Ênfase3 108" xfId="3621" xr:uid="{00000000-0005-0000-0000-0000A20C0000}"/>
    <cellStyle name="Ênfase3 109" xfId="3622" xr:uid="{00000000-0005-0000-0000-0000A30C0000}"/>
    <cellStyle name="Ênfase3 11" xfId="377" xr:uid="{00000000-0005-0000-0000-0000A40C0000}"/>
    <cellStyle name="Ênfase3 110" xfId="3623" xr:uid="{00000000-0005-0000-0000-0000A50C0000}"/>
    <cellStyle name="Ênfase3 111" xfId="3624" xr:uid="{00000000-0005-0000-0000-0000A60C0000}"/>
    <cellStyle name="Ênfase3 112" xfId="3625" xr:uid="{00000000-0005-0000-0000-0000A70C0000}"/>
    <cellStyle name="Ênfase3 113" xfId="3626" xr:uid="{00000000-0005-0000-0000-0000A80C0000}"/>
    <cellStyle name="Ênfase3 114" xfId="3627" xr:uid="{00000000-0005-0000-0000-0000A90C0000}"/>
    <cellStyle name="Ênfase3 115" xfId="3628" xr:uid="{00000000-0005-0000-0000-0000AA0C0000}"/>
    <cellStyle name="Ênfase3 116" xfId="3629" xr:uid="{00000000-0005-0000-0000-0000AB0C0000}"/>
    <cellStyle name="Ênfase3 117" xfId="3630" xr:uid="{00000000-0005-0000-0000-0000AC0C0000}"/>
    <cellStyle name="Ênfase3 118" xfId="3631" xr:uid="{00000000-0005-0000-0000-0000AD0C0000}"/>
    <cellStyle name="Ênfase3 119" xfId="3632" xr:uid="{00000000-0005-0000-0000-0000AE0C0000}"/>
    <cellStyle name="Ênfase3 12" xfId="378" xr:uid="{00000000-0005-0000-0000-0000AF0C0000}"/>
    <cellStyle name="Ênfase3 120" xfId="3633" xr:uid="{00000000-0005-0000-0000-0000B00C0000}"/>
    <cellStyle name="Ênfase3 121" xfId="3634" xr:uid="{00000000-0005-0000-0000-0000B10C0000}"/>
    <cellStyle name="Ênfase3 122" xfId="3635" xr:uid="{00000000-0005-0000-0000-0000B20C0000}"/>
    <cellStyle name="Ênfase3 123" xfId="3636" xr:uid="{00000000-0005-0000-0000-0000B30C0000}"/>
    <cellStyle name="Ênfase3 124" xfId="3637" xr:uid="{00000000-0005-0000-0000-0000B40C0000}"/>
    <cellStyle name="Ênfase3 125" xfId="3638" xr:uid="{00000000-0005-0000-0000-0000B50C0000}"/>
    <cellStyle name="Ênfase3 126" xfId="3639" xr:uid="{00000000-0005-0000-0000-0000B60C0000}"/>
    <cellStyle name="Ênfase3 127" xfId="3640" xr:uid="{00000000-0005-0000-0000-0000B70C0000}"/>
    <cellStyle name="Ênfase3 128" xfId="3641" xr:uid="{00000000-0005-0000-0000-0000B80C0000}"/>
    <cellStyle name="Ênfase3 129" xfId="3642" xr:uid="{00000000-0005-0000-0000-0000B90C0000}"/>
    <cellStyle name="Ênfase3 13" xfId="379" xr:uid="{00000000-0005-0000-0000-0000BA0C0000}"/>
    <cellStyle name="Ênfase3 130" xfId="3643" xr:uid="{00000000-0005-0000-0000-0000BB0C0000}"/>
    <cellStyle name="Ênfase3 131" xfId="3644" xr:uid="{00000000-0005-0000-0000-0000BC0C0000}"/>
    <cellStyle name="Ênfase3 132" xfId="3645" xr:uid="{00000000-0005-0000-0000-0000BD0C0000}"/>
    <cellStyle name="Ênfase3 133" xfId="3646" xr:uid="{00000000-0005-0000-0000-0000BE0C0000}"/>
    <cellStyle name="Ênfase3 134" xfId="3647" xr:uid="{00000000-0005-0000-0000-0000BF0C0000}"/>
    <cellStyle name="Ênfase3 14" xfId="380" xr:uid="{00000000-0005-0000-0000-0000C00C0000}"/>
    <cellStyle name="Ênfase3 15" xfId="381" xr:uid="{00000000-0005-0000-0000-0000C10C0000}"/>
    <cellStyle name="Ênfase3 16" xfId="3648" xr:uid="{00000000-0005-0000-0000-0000C20C0000}"/>
    <cellStyle name="Ênfase3 17" xfId="3649" xr:uid="{00000000-0005-0000-0000-0000C30C0000}"/>
    <cellStyle name="Ênfase3 18" xfId="3650" xr:uid="{00000000-0005-0000-0000-0000C40C0000}"/>
    <cellStyle name="Ênfase3 19" xfId="3651" xr:uid="{00000000-0005-0000-0000-0000C50C0000}"/>
    <cellStyle name="Ênfase3 2" xfId="382" xr:uid="{00000000-0005-0000-0000-0000C60C0000}"/>
    <cellStyle name="Ênfase3 20" xfId="3652" xr:uid="{00000000-0005-0000-0000-0000C70C0000}"/>
    <cellStyle name="Ênfase3 21" xfId="3653" xr:uid="{00000000-0005-0000-0000-0000C80C0000}"/>
    <cellStyle name="Ênfase3 22" xfId="3654" xr:uid="{00000000-0005-0000-0000-0000C90C0000}"/>
    <cellStyle name="Ênfase3 23" xfId="3655" xr:uid="{00000000-0005-0000-0000-0000CA0C0000}"/>
    <cellStyle name="Ênfase3 24" xfId="3656" xr:uid="{00000000-0005-0000-0000-0000CB0C0000}"/>
    <cellStyle name="Ênfase3 25" xfId="3657" xr:uid="{00000000-0005-0000-0000-0000CC0C0000}"/>
    <cellStyle name="Ênfase3 26" xfId="3658" xr:uid="{00000000-0005-0000-0000-0000CD0C0000}"/>
    <cellStyle name="Ênfase3 27" xfId="3659" xr:uid="{00000000-0005-0000-0000-0000CE0C0000}"/>
    <cellStyle name="Ênfase3 28" xfId="3660" xr:uid="{00000000-0005-0000-0000-0000CF0C0000}"/>
    <cellStyle name="Ênfase3 29" xfId="3661" xr:uid="{00000000-0005-0000-0000-0000D00C0000}"/>
    <cellStyle name="Ênfase3 3" xfId="383" xr:uid="{00000000-0005-0000-0000-0000D10C0000}"/>
    <cellStyle name="Ênfase3 30" xfId="3662" xr:uid="{00000000-0005-0000-0000-0000D20C0000}"/>
    <cellStyle name="Ênfase3 31" xfId="3663" xr:uid="{00000000-0005-0000-0000-0000D30C0000}"/>
    <cellStyle name="Ênfase3 32" xfId="3664" xr:uid="{00000000-0005-0000-0000-0000D40C0000}"/>
    <cellStyle name="Ênfase3 33" xfId="3665" xr:uid="{00000000-0005-0000-0000-0000D50C0000}"/>
    <cellStyle name="Ênfase3 34" xfId="3666" xr:uid="{00000000-0005-0000-0000-0000D60C0000}"/>
    <cellStyle name="Ênfase3 35" xfId="3667" xr:uid="{00000000-0005-0000-0000-0000D70C0000}"/>
    <cellStyle name="Ênfase3 36" xfId="3668" xr:uid="{00000000-0005-0000-0000-0000D80C0000}"/>
    <cellStyle name="Ênfase3 37" xfId="3669" xr:uid="{00000000-0005-0000-0000-0000D90C0000}"/>
    <cellStyle name="Ênfase3 38" xfId="3670" xr:uid="{00000000-0005-0000-0000-0000DA0C0000}"/>
    <cellStyle name="Ênfase3 39" xfId="3671" xr:uid="{00000000-0005-0000-0000-0000DB0C0000}"/>
    <cellStyle name="Ênfase3 4" xfId="384" xr:uid="{00000000-0005-0000-0000-0000DC0C0000}"/>
    <cellStyle name="Ênfase3 40" xfId="3672" xr:uid="{00000000-0005-0000-0000-0000DD0C0000}"/>
    <cellStyle name="Ênfase3 41" xfId="3673" xr:uid="{00000000-0005-0000-0000-0000DE0C0000}"/>
    <cellStyle name="Ênfase3 42" xfId="3674" xr:uid="{00000000-0005-0000-0000-0000DF0C0000}"/>
    <cellStyle name="Ênfase3 43" xfId="3675" xr:uid="{00000000-0005-0000-0000-0000E00C0000}"/>
    <cellStyle name="Ênfase3 44" xfId="3676" xr:uid="{00000000-0005-0000-0000-0000E10C0000}"/>
    <cellStyle name="Ênfase3 45" xfId="3677" xr:uid="{00000000-0005-0000-0000-0000E20C0000}"/>
    <cellStyle name="Ênfase3 46" xfId="3678" xr:uid="{00000000-0005-0000-0000-0000E30C0000}"/>
    <cellStyle name="Ênfase3 47" xfId="3679" xr:uid="{00000000-0005-0000-0000-0000E40C0000}"/>
    <cellStyle name="Ênfase3 48" xfId="3680" xr:uid="{00000000-0005-0000-0000-0000E50C0000}"/>
    <cellStyle name="Ênfase3 49" xfId="3681" xr:uid="{00000000-0005-0000-0000-0000E60C0000}"/>
    <cellStyle name="Ênfase3 5" xfId="385" xr:uid="{00000000-0005-0000-0000-0000E70C0000}"/>
    <cellStyle name="Ênfase3 50" xfId="3682" xr:uid="{00000000-0005-0000-0000-0000E80C0000}"/>
    <cellStyle name="Ênfase3 51" xfId="3683" xr:uid="{00000000-0005-0000-0000-0000E90C0000}"/>
    <cellStyle name="Ênfase3 52" xfId="3684" xr:uid="{00000000-0005-0000-0000-0000EA0C0000}"/>
    <cellStyle name="Ênfase3 53" xfId="3685" xr:uid="{00000000-0005-0000-0000-0000EB0C0000}"/>
    <cellStyle name="Ênfase3 54" xfId="3686" xr:uid="{00000000-0005-0000-0000-0000EC0C0000}"/>
    <cellStyle name="Ênfase3 55" xfId="3687" xr:uid="{00000000-0005-0000-0000-0000ED0C0000}"/>
    <cellStyle name="Ênfase3 56" xfId="3688" xr:uid="{00000000-0005-0000-0000-0000EE0C0000}"/>
    <cellStyle name="Ênfase3 57" xfId="3689" xr:uid="{00000000-0005-0000-0000-0000EF0C0000}"/>
    <cellStyle name="Ênfase3 58" xfId="3690" xr:uid="{00000000-0005-0000-0000-0000F00C0000}"/>
    <cellStyle name="Ênfase3 59" xfId="3691" xr:uid="{00000000-0005-0000-0000-0000F10C0000}"/>
    <cellStyle name="Ênfase3 6" xfId="386" xr:uid="{00000000-0005-0000-0000-0000F20C0000}"/>
    <cellStyle name="Ênfase3 60" xfId="3692" xr:uid="{00000000-0005-0000-0000-0000F30C0000}"/>
    <cellStyle name="Ênfase3 61" xfId="3693" xr:uid="{00000000-0005-0000-0000-0000F40C0000}"/>
    <cellStyle name="Ênfase3 62" xfId="3694" xr:uid="{00000000-0005-0000-0000-0000F50C0000}"/>
    <cellStyle name="Ênfase3 63" xfId="3695" xr:uid="{00000000-0005-0000-0000-0000F60C0000}"/>
    <cellStyle name="Ênfase3 64" xfId="3696" xr:uid="{00000000-0005-0000-0000-0000F70C0000}"/>
    <cellStyle name="Ênfase3 65" xfId="3697" xr:uid="{00000000-0005-0000-0000-0000F80C0000}"/>
    <cellStyle name="Ênfase3 66" xfId="3698" xr:uid="{00000000-0005-0000-0000-0000F90C0000}"/>
    <cellStyle name="Ênfase3 67" xfId="3699" xr:uid="{00000000-0005-0000-0000-0000FA0C0000}"/>
    <cellStyle name="Ênfase3 68" xfId="3700" xr:uid="{00000000-0005-0000-0000-0000FB0C0000}"/>
    <cellStyle name="Ênfase3 69" xfId="3701" xr:uid="{00000000-0005-0000-0000-0000FC0C0000}"/>
    <cellStyle name="Ênfase3 7" xfId="387" xr:uid="{00000000-0005-0000-0000-0000FD0C0000}"/>
    <cellStyle name="Ênfase3 70" xfId="3702" xr:uid="{00000000-0005-0000-0000-0000FE0C0000}"/>
    <cellStyle name="Ênfase3 71" xfId="3703" xr:uid="{00000000-0005-0000-0000-0000FF0C0000}"/>
    <cellStyle name="Ênfase3 72" xfId="3704" xr:uid="{00000000-0005-0000-0000-0000000D0000}"/>
    <cellStyle name="Ênfase3 73" xfId="3705" xr:uid="{00000000-0005-0000-0000-0000010D0000}"/>
    <cellStyle name="Ênfase3 74" xfId="3706" xr:uid="{00000000-0005-0000-0000-0000020D0000}"/>
    <cellStyle name="Ênfase3 75" xfId="3707" xr:uid="{00000000-0005-0000-0000-0000030D0000}"/>
    <cellStyle name="Ênfase3 76" xfId="3708" xr:uid="{00000000-0005-0000-0000-0000040D0000}"/>
    <cellStyle name="Ênfase3 77" xfId="3709" xr:uid="{00000000-0005-0000-0000-0000050D0000}"/>
    <cellStyle name="Ênfase3 78" xfId="3710" xr:uid="{00000000-0005-0000-0000-0000060D0000}"/>
    <cellStyle name="Ênfase3 79" xfId="3711" xr:uid="{00000000-0005-0000-0000-0000070D0000}"/>
    <cellStyle name="Ênfase3 8" xfId="388" xr:uid="{00000000-0005-0000-0000-0000080D0000}"/>
    <cellStyle name="Ênfase3 80" xfId="3712" xr:uid="{00000000-0005-0000-0000-0000090D0000}"/>
    <cellStyle name="Ênfase3 81" xfId="3713" xr:uid="{00000000-0005-0000-0000-00000A0D0000}"/>
    <cellStyle name="Ênfase3 82" xfId="3714" xr:uid="{00000000-0005-0000-0000-00000B0D0000}"/>
    <cellStyle name="Ênfase3 83" xfId="3715" xr:uid="{00000000-0005-0000-0000-00000C0D0000}"/>
    <cellStyle name="Ênfase3 84" xfId="3716" xr:uid="{00000000-0005-0000-0000-00000D0D0000}"/>
    <cellStyle name="Ênfase3 85" xfId="3717" xr:uid="{00000000-0005-0000-0000-00000E0D0000}"/>
    <cellStyle name="Ênfase3 86" xfId="3718" xr:uid="{00000000-0005-0000-0000-00000F0D0000}"/>
    <cellStyle name="Ênfase3 87" xfId="3719" xr:uid="{00000000-0005-0000-0000-0000100D0000}"/>
    <cellStyle name="Ênfase3 88" xfId="3720" xr:uid="{00000000-0005-0000-0000-0000110D0000}"/>
    <cellStyle name="Ênfase3 89" xfId="3721" xr:uid="{00000000-0005-0000-0000-0000120D0000}"/>
    <cellStyle name="Ênfase3 9" xfId="389" xr:uid="{00000000-0005-0000-0000-0000130D0000}"/>
    <cellStyle name="Ênfase3 90" xfId="3722" xr:uid="{00000000-0005-0000-0000-0000140D0000}"/>
    <cellStyle name="Ênfase3 91" xfId="3723" xr:uid="{00000000-0005-0000-0000-0000150D0000}"/>
    <cellStyle name="Ênfase3 92" xfId="3724" xr:uid="{00000000-0005-0000-0000-0000160D0000}"/>
    <cellStyle name="Ênfase3 93" xfId="3725" xr:uid="{00000000-0005-0000-0000-0000170D0000}"/>
    <cellStyle name="Ênfase3 94" xfId="3726" xr:uid="{00000000-0005-0000-0000-0000180D0000}"/>
    <cellStyle name="Ênfase3 95" xfId="3727" xr:uid="{00000000-0005-0000-0000-0000190D0000}"/>
    <cellStyle name="Ênfase3 96" xfId="3728" xr:uid="{00000000-0005-0000-0000-00001A0D0000}"/>
    <cellStyle name="Ênfase3 97" xfId="3729" xr:uid="{00000000-0005-0000-0000-00001B0D0000}"/>
    <cellStyle name="Ênfase3 98" xfId="3730" xr:uid="{00000000-0005-0000-0000-00001C0D0000}"/>
    <cellStyle name="Ênfase3 99" xfId="3731" xr:uid="{00000000-0005-0000-0000-00001D0D0000}"/>
    <cellStyle name="Ênfase4 10" xfId="390" xr:uid="{00000000-0005-0000-0000-00001E0D0000}"/>
    <cellStyle name="Ênfase4 100" xfId="3732" xr:uid="{00000000-0005-0000-0000-00001F0D0000}"/>
    <cellStyle name="Ênfase4 101" xfId="3733" xr:uid="{00000000-0005-0000-0000-0000200D0000}"/>
    <cellStyle name="Ênfase4 102" xfId="3734" xr:uid="{00000000-0005-0000-0000-0000210D0000}"/>
    <cellStyle name="Ênfase4 103" xfId="3735" xr:uid="{00000000-0005-0000-0000-0000220D0000}"/>
    <cellStyle name="Ênfase4 104" xfId="3736" xr:uid="{00000000-0005-0000-0000-0000230D0000}"/>
    <cellStyle name="Ênfase4 105" xfId="3737" xr:uid="{00000000-0005-0000-0000-0000240D0000}"/>
    <cellStyle name="Ênfase4 106" xfId="3738" xr:uid="{00000000-0005-0000-0000-0000250D0000}"/>
    <cellStyle name="Ênfase4 107" xfId="3739" xr:uid="{00000000-0005-0000-0000-0000260D0000}"/>
    <cellStyle name="Ênfase4 108" xfId="3740" xr:uid="{00000000-0005-0000-0000-0000270D0000}"/>
    <cellStyle name="Ênfase4 109" xfId="3741" xr:uid="{00000000-0005-0000-0000-0000280D0000}"/>
    <cellStyle name="Ênfase4 11" xfId="391" xr:uid="{00000000-0005-0000-0000-0000290D0000}"/>
    <cellStyle name="Ênfase4 110" xfId="3742" xr:uid="{00000000-0005-0000-0000-00002A0D0000}"/>
    <cellStyle name="Ênfase4 111" xfId="3743" xr:uid="{00000000-0005-0000-0000-00002B0D0000}"/>
    <cellStyle name="Ênfase4 112" xfId="3744" xr:uid="{00000000-0005-0000-0000-00002C0D0000}"/>
    <cellStyle name="Ênfase4 113" xfId="3745" xr:uid="{00000000-0005-0000-0000-00002D0D0000}"/>
    <cellStyle name="Ênfase4 114" xfId="3746" xr:uid="{00000000-0005-0000-0000-00002E0D0000}"/>
    <cellStyle name="Ênfase4 115" xfId="3747" xr:uid="{00000000-0005-0000-0000-00002F0D0000}"/>
    <cellStyle name="Ênfase4 116" xfId="3748" xr:uid="{00000000-0005-0000-0000-0000300D0000}"/>
    <cellStyle name="Ênfase4 117" xfId="3749" xr:uid="{00000000-0005-0000-0000-0000310D0000}"/>
    <cellStyle name="Ênfase4 118" xfId="3750" xr:uid="{00000000-0005-0000-0000-0000320D0000}"/>
    <cellStyle name="Ênfase4 119" xfId="3751" xr:uid="{00000000-0005-0000-0000-0000330D0000}"/>
    <cellStyle name="Ênfase4 12" xfId="392" xr:uid="{00000000-0005-0000-0000-0000340D0000}"/>
    <cellStyle name="Ênfase4 120" xfId="3752" xr:uid="{00000000-0005-0000-0000-0000350D0000}"/>
    <cellStyle name="Ênfase4 121" xfId="3753" xr:uid="{00000000-0005-0000-0000-0000360D0000}"/>
    <cellStyle name="Ênfase4 122" xfId="3754" xr:uid="{00000000-0005-0000-0000-0000370D0000}"/>
    <cellStyle name="Ênfase4 123" xfId="3755" xr:uid="{00000000-0005-0000-0000-0000380D0000}"/>
    <cellStyle name="Ênfase4 124" xfId="3756" xr:uid="{00000000-0005-0000-0000-0000390D0000}"/>
    <cellStyle name="Ênfase4 125" xfId="3757" xr:uid="{00000000-0005-0000-0000-00003A0D0000}"/>
    <cellStyle name="Ênfase4 126" xfId="3758" xr:uid="{00000000-0005-0000-0000-00003B0D0000}"/>
    <cellStyle name="Ênfase4 127" xfId="3759" xr:uid="{00000000-0005-0000-0000-00003C0D0000}"/>
    <cellStyle name="Ênfase4 128" xfId="3760" xr:uid="{00000000-0005-0000-0000-00003D0D0000}"/>
    <cellStyle name="Ênfase4 129" xfId="3761" xr:uid="{00000000-0005-0000-0000-00003E0D0000}"/>
    <cellStyle name="Ênfase4 13" xfId="393" xr:uid="{00000000-0005-0000-0000-00003F0D0000}"/>
    <cellStyle name="Ênfase4 130" xfId="3762" xr:uid="{00000000-0005-0000-0000-0000400D0000}"/>
    <cellStyle name="Ênfase4 131" xfId="3763" xr:uid="{00000000-0005-0000-0000-0000410D0000}"/>
    <cellStyle name="Ênfase4 132" xfId="3764" xr:uid="{00000000-0005-0000-0000-0000420D0000}"/>
    <cellStyle name="Ênfase4 133" xfId="3765" xr:uid="{00000000-0005-0000-0000-0000430D0000}"/>
    <cellStyle name="Ênfase4 134" xfId="3766" xr:uid="{00000000-0005-0000-0000-0000440D0000}"/>
    <cellStyle name="Ênfase4 14" xfId="394" xr:uid="{00000000-0005-0000-0000-0000450D0000}"/>
    <cellStyle name="Ênfase4 15" xfId="395" xr:uid="{00000000-0005-0000-0000-0000460D0000}"/>
    <cellStyle name="Ênfase4 16" xfId="3767" xr:uid="{00000000-0005-0000-0000-0000470D0000}"/>
    <cellStyle name="Ênfase4 17" xfId="3768" xr:uid="{00000000-0005-0000-0000-0000480D0000}"/>
    <cellStyle name="Ênfase4 18" xfId="3769" xr:uid="{00000000-0005-0000-0000-0000490D0000}"/>
    <cellStyle name="Ênfase4 19" xfId="3770" xr:uid="{00000000-0005-0000-0000-00004A0D0000}"/>
    <cellStyle name="Ênfase4 2" xfId="396" xr:uid="{00000000-0005-0000-0000-00004B0D0000}"/>
    <cellStyle name="Ênfase4 20" xfId="3771" xr:uid="{00000000-0005-0000-0000-00004C0D0000}"/>
    <cellStyle name="Ênfase4 21" xfId="3772" xr:uid="{00000000-0005-0000-0000-00004D0D0000}"/>
    <cellStyle name="Ênfase4 22" xfId="3773" xr:uid="{00000000-0005-0000-0000-00004E0D0000}"/>
    <cellStyle name="Ênfase4 23" xfId="3774" xr:uid="{00000000-0005-0000-0000-00004F0D0000}"/>
    <cellStyle name="Ênfase4 24" xfId="3775" xr:uid="{00000000-0005-0000-0000-0000500D0000}"/>
    <cellStyle name="Ênfase4 25" xfId="3776" xr:uid="{00000000-0005-0000-0000-0000510D0000}"/>
    <cellStyle name="Ênfase4 26" xfId="3777" xr:uid="{00000000-0005-0000-0000-0000520D0000}"/>
    <cellStyle name="Ênfase4 27" xfId="3778" xr:uid="{00000000-0005-0000-0000-0000530D0000}"/>
    <cellStyle name="Ênfase4 28" xfId="3779" xr:uid="{00000000-0005-0000-0000-0000540D0000}"/>
    <cellStyle name="Ênfase4 29" xfId="3780" xr:uid="{00000000-0005-0000-0000-0000550D0000}"/>
    <cellStyle name="Ênfase4 3" xfId="397" xr:uid="{00000000-0005-0000-0000-0000560D0000}"/>
    <cellStyle name="Ênfase4 30" xfId="3781" xr:uid="{00000000-0005-0000-0000-0000570D0000}"/>
    <cellStyle name="Ênfase4 31" xfId="3782" xr:uid="{00000000-0005-0000-0000-0000580D0000}"/>
    <cellStyle name="Ênfase4 32" xfId="3783" xr:uid="{00000000-0005-0000-0000-0000590D0000}"/>
    <cellStyle name="Ênfase4 33" xfId="3784" xr:uid="{00000000-0005-0000-0000-00005A0D0000}"/>
    <cellStyle name="Ênfase4 34" xfId="3785" xr:uid="{00000000-0005-0000-0000-00005B0D0000}"/>
    <cellStyle name="Ênfase4 35" xfId="3786" xr:uid="{00000000-0005-0000-0000-00005C0D0000}"/>
    <cellStyle name="Ênfase4 36" xfId="3787" xr:uid="{00000000-0005-0000-0000-00005D0D0000}"/>
    <cellStyle name="Ênfase4 37" xfId="3788" xr:uid="{00000000-0005-0000-0000-00005E0D0000}"/>
    <cellStyle name="Ênfase4 38" xfId="3789" xr:uid="{00000000-0005-0000-0000-00005F0D0000}"/>
    <cellStyle name="Ênfase4 39" xfId="3790" xr:uid="{00000000-0005-0000-0000-0000600D0000}"/>
    <cellStyle name="Ênfase4 4" xfId="398" xr:uid="{00000000-0005-0000-0000-0000610D0000}"/>
    <cellStyle name="Ênfase4 40" xfId="3791" xr:uid="{00000000-0005-0000-0000-0000620D0000}"/>
    <cellStyle name="Ênfase4 41" xfId="3792" xr:uid="{00000000-0005-0000-0000-0000630D0000}"/>
    <cellStyle name="Ênfase4 42" xfId="3793" xr:uid="{00000000-0005-0000-0000-0000640D0000}"/>
    <cellStyle name="Ênfase4 43" xfId="3794" xr:uid="{00000000-0005-0000-0000-0000650D0000}"/>
    <cellStyle name="Ênfase4 44" xfId="3795" xr:uid="{00000000-0005-0000-0000-0000660D0000}"/>
    <cellStyle name="Ênfase4 45" xfId="3796" xr:uid="{00000000-0005-0000-0000-0000670D0000}"/>
    <cellStyle name="Ênfase4 46" xfId="3797" xr:uid="{00000000-0005-0000-0000-0000680D0000}"/>
    <cellStyle name="Ênfase4 47" xfId="3798" xr:uid="{00000000-0005-0000-0000-0000690D0000}"/>
    <cellStyle name="Ênfase4 48" xfId="3799" xr:uid="{00000000-0005-0000-0000-00006A0D0000}"/>
    <cellStyle name="Ênfase4 49" xfId="3800" xr:uid="{00000000-0005-0000-0000-00006B0D0000}"/>
    <cellStyle name="Ênfase4 5" xfId="399" xr:uid="{00000000-0005-0000-0000-00006C0D0000}"/>
    <cellStyle name="Ênfase4 50" xfId="3801" xr:uid="{00000000-0005-0000-0000-00006D0D0000}"/>
    <cellStyle name="Ênfase4 51" xfId="3802" xr:uid="{00000000-0005-0000-0000-00006E0D0000}"/>
    <cellStyle name="Ênfase4 52" xfId="3803" xr:uid="{00000000-0005-0000-0000-00006F0D0000}"/>
    <cellStyle name="Ênfase4 53" xfId="3804" xr:uid="{00000000-0005-0000-0000-0000700D0000}"/>
    <cellStyle name="Ênfase4 54" xfId="3805" xr:uid="{00000000-0005-0000-0000-0000710D0000}"/>
    <cellStyle name="Ênfase4 55" xfId="3806" xr:uid="{00000000-0005-0000-0000-0000720D0000}"/>
    <cellStyle name="Ênfase4 56" xfId="3807" xr:uid="{00000000-0005-0000-0000-0000730D0000}"/>
    <cellStyle name="Ênfase4 57" xfId="3808" xr:uid="{00000000-0005-0000-0000-0000740D0000}"/>
    <cellStyle name="Ênfase4 58" xfId="3809" xr:uid="{00000000-0005-0000-0000-0000750D0000}"/>
    <cellStyle name="Ênfase4 59" xfId="3810" xr:uid="{00000000-0005-0000-0000-0000760D0000}"/>
    <cellStyle name="Ênfase4 6" xfId="400" xr:uid="{00000000-0005-0000-0000-0000770D0000}"/>
    <cellStyle name="Ênfase4 60" xfId="3811" xr:uid="{00000000-0005-0000-0000-0000780D0000}"/>
    <cellStyle name="Ênfase4 61" xfId="3812" xr:uid="{00000000-0005-0000-0000-0000790D0000}"/>
    <cellStyle name="Ênfase4 62" xfId="3813" xr:uid="{00000000-0005-0000-0000-00007A0D0000}"/>
    <cellStyle name="Ênfase4 63" xfId="3814" xr:uid="{00000000-0005-0000-0000-00007B0D0000}"/>
    <cellStyle name="Ênfase4 64" xfId="3815" xr:uid="{00000000-0005-0000-0000-00007C0D0000}"/>
    <cellStyle name="Ênfase4 65" xfId="3816" xr:uid="{00000000-0005-0000-0000-00007D0D0000}"/>
    <cellStyle name="Ênfase4 66" xfId="3817" xr:uid="{00000000-0005-0000-0000-00007E0D0000}"/>
    <cellStyle name="Ênfase4 67" xfId="3818" xr:uid="{00000000-0005-0000-0000-00007F0D0000}"/>
    <cellStyle name="Ênfase4 68" xfId="3819" xr:uid="{00000000-0005-0000-0000-0000800D0000}"/>
    <cellStyle name="Ênfase4 69" xfId="3820" xr:uid="{00000000-0005-0000-0000-0000810D0000}"/>
    <cellStyle name="Ênfase4 7" xfId="401" xr:uid="{00000000-0005-0000-0000-0000820D0000}"/>
    <cellStyle name="Ênfase4 70" xfId="3821" xr:uid="{00000000-0005-0000-0000-0000830D0000}"/>
    <cellStyle name="Ênfase4 71" xfId="3822" xr:uid="{00000000-0005-0000-0000-0000840D0000}"/>
    <cellStyle name="Ênfase4 72" xfId="3823" xr:uid="{00000000-0005-0000-0000-0000850D0000}"/>
    <cellStyle name="Ênfase4 73" xfId="3824" xr:uid="{00000000-0005-0000-0000-0000860D0000}"/>
    <cellStyle name="Ênfase4 74" xfId="3825" xr:uid="{00000000-0005-0000-0000-0000870D0000}"/>
    <cellStyle name="Ênfase4 75" xfId="3826" xr:uid="{00000000-0005-0000-0000-0000880D0000}"/>
    <cellStyle name="Ênfase4 76" xfId="3827" xr:uid="{00000000-0005-0000-0000-0000890D0000}"/>
    <cellStyle name="Ênfase4 77" xfId="3828" xr:uid="{00000000-0005-0000-0000-00008A0D0000}"/>
    <cellStyle name="Ênfase4 78" xfId="3829" xr:uid="{00000000-0005-0000-0000-00008B0D0000}"/>
    <cellStyle name="Ênfase4 79" xfId="3830" xr:uid="{00000000-0005-0000-0000-00008C0D0000}"/>
    <cellStyle name="Ênfase4 8" xfId="402" xr:uid="{00000000-0005-0000-0000-00008D0D0000}"/>
    <cellStyle name="Ênfase4 80" xfId="3831" xr:uid="{00000000-0005-0000-0000-00008E0D0000}"/>
    <cellStyle name="Ênfase4 81" xfId="3832" xr:uid="{00000000-0005-0000-0000-00008F0D0000}"/>
    <cellStyle name="Ênfase4 82" xfId="3833" xr:uid="{00000000-0005-0000-0000-0000900D0000}"/>
    <cellStyle name="Ênfase4 83" xfId="3834" xr:uid="{00000000-0005-0000-0000-0000910D0000}"/>
    <cellStyle name="Ênfase4 84" xfId="3835" xr:uid="{00000000-0005-0000-0000-0000920D0000}"/>
    <cellStyle name="Ênfase4 85" xfId="3836" xr:uid="{00000000-0005-0000-0000-0000930D0000}"/>
    <cellStyle name="Ênfase4 86" xfId="3837" xr:uid="{00000000-0005-0000-0000-0000940D0000}"/>
    <cellStyle name="Ênfase4 87" xfId="3838" xr:uid="{00000000-0005-0000-0000-0000950D0000}"/>
    <cellStyle name="Ênfase4 88" xfId="3839" xr:uid="{00000000-0005-0000-0000-0000960D0000}"/>
    <cellStyle name="Ênfase4 89" xfId="3840" xr:uid="{00000000-0005-0000-0000-0000970D0000}"/>
    <cellStyle name="Ênfase4 9" xfId="403" xr:uid="{00000000-0005-0000-0000-0000980D0000}"/>
    <cellStyle name="Ênfase4 90" xfId="3841" xr:uid="{00000000-0005-0000-0000-0000990D0000}"/>
    <cellStyle name="Ênfase4 91" xfId="3842" xr:uid="{00000000-0005-0000-0000-00009A0D0000}"/>
    <cellStyle name="Ênfase4 92" xfId="3843" xr:uid="{00000000-0005-0000-0000-00009B0D0000}"/>
    <cellStyle name="Ênfase4 93" xfId="3844" xr:uid="{00000000-0005-0000-0000-00009C0D0000}"/>
    <cellStyle name="Ênfase4 94" xfId="3845" xr:uid="{00000000-0005-0000-0000-00009D0D0000}"/>
    <cellStyle name="Ênfase4 95" xfId="3846" xr:uid="{00000000-0005-0000-0000-00009E0D0000}"/>
    <cellStyle name="Ênfase4 96" xfId="3847" xr:uid="{00000000-0005-0000-0000-00009F0D0000}"/>
    <cellStyle name="Ênfase4 97" xfId="3848" xr:uid="{00000000-0005-0000-0000-0000A00D0000}"/>
    <cellStyle name="Ênfase4 98" xfId="3849" xr:uid="{00000000-0005-0000-0000-0000A10D0000}"/>
    <cellStyle name="Ênfase4 99" xfId="3850" xr:uid="{00000000-0005-0000-0000-0000A20D0000}"/>
    <cellStyle name="Ênfase5 10" xfId="404" xr:uid="{00000000-0005-0000-0000-0000A30D0000}"/>
    <cellStyle name="Ênfase5 100" xfId="3851" xr:uid="{00000000-0005-0000-0000-0000A40D0000}"/>
    <cellStyle name="Ênfase5 101" xfId="3852" xr:uid="{00000000-0005-0000-0000-0000A50D0000}"/>
    <cellStyle name="Ênfase5 102" xfId="3853" xr:uid="{00000000-0005-0000-0000-0000A60D0000}"/>
    <cellStyle name="Ênfase5 103" xfId="3854" xr:uid="{00000000-0005-0000-0000-0000A70D0000}"/>
    <cellStyle name="Ênfase5 104" xfId="3855" xr:uid="{00000000-0005-0000-0000-0000A80D0000}"/>
    <cellStyle name="Ênfase5 105" xfId="3856" xr:uid="{00000000-0005-0000-0000-0000A90D0000}"/>
    <cellStyle name="Ênfase5 106" xfId="3857" xr:uid="{00000000-0005-0000-0000-0000AA0D0000}"/>
    <cellStyle name="Ênfase5 107" xfId="3858" xr:uid="{00000000-0005-0000-0000-0000AB0D0000}"/>
    <cellStyle name="Ênfase5 108" xfId="3859" xr:uid="{00000000-0005-0000-0000-0000AC0D0000}"/>
    <cellStyle name="Ênfase5 109" xfId="3860" xr:uid="{00000000-0005-0000-0000-0000AD0D0000}"/>
    <cellStyle name="Ênfase5 11" xfId="405" xr:uid="{00000000-0005-0000-0000-0000AE0D0000}"/>
    <cellStyle name="Ênfase5 110" xfId="3861" xr:uid="{00000000-0005-0000-0000-0000AF0D0000}"/>
    <cellStyle name="Ênfase5 111" xfId="3862" xr:uid="{00000000-0005-0000-0000-0000B00D0000}"/>
    <cellStyle name="Ênfase5 112" xfId="3863" xr:uid="{00000000-0005-0000-0000-0000B10D0000}"/>
    <cellStyle name="Ênfase5 113" xfId="3864" xr:uid="{00000000-0005-0000-0000-0000B20D0000}"/>
    <cellStyle name="Ênfase5 114" xfId="3865" xr:uid="{00000000-0005-0000-0000-0000B30D0000}"/>
    <cellStyle name="Ênfase5 115" xfId="3866" xr:uid="{00000000-0005-0000-0000-0000B40D0000}"/>
    <cellStyle name="Ênfase5 116" xfId="3867" xr:uid="{00000000-0005-0000-0000-0000B50D0000}"/>
    <cellStyle name="Ênfase5 117" xfId="3868" xr:uid="{00000000-0005-0000-0000-0000B60D0000}"/>
    <cellStyle name="Ênfase5 118" xfId="3869" xr:uid="{00000000-0005-0000-0000-0000B70D0000}"/>
    <cellStyle name="Ênfase5 119" xfId="3870" xr:uid="{00000000-0005-0000-0000-0000B80D0000}"/>
    <cellStyle name="Ênfase5 12" xfId="406" xr:uid="{00000000-0005-0000-0000-0000B90D0000}"/>
    <cellStyle name="Ênfase5 120" xfId="3871" xr:uid="{00000000-0005-0000-0000-0000BA0D0000}"/>
    <cellStyle name="Ênfase5 121" xfId="3872" xr:uid="{00000000-0005-0000-0000-0000BB0D0000}"/>
    <cellStyle name="Ênfase5 122" xfId="3873" xr:uid="{00000000-0005-0000-0000-0000BC0D0000}"/>
    <cellStyle name="Ênfase5 123" xfId="3874" xr:uid="{00000000-0005-0000-0000-0000BD0D0000}"/>
    <cellStyle name="Ênfase5 124" xfId="3875" xr:uid="{00000000-0005-0000-0000-0000BE0D0000}"/>
    <cellStyle name="Ênfase5 125" xfId="3876" xr:uid="{00000000-0005-0000-0000-0000BF0D0000}"/>
    <cellStyle name="Ênfase5 126" xfId="3877" xr:uid="{00000000-0005-0000-0000-0000C00D0000}"/>
    <cellStyle name="Ênfase5 127" xfId="3878" xr:uid="{00000000-0005-0000-0000-0000C10D0000}"/>
    <cellStyle name="Ênfase5 128" xfId="3879" xr:uid="{00000000-0005-0000-0000-0000C20D0000}"/>
    <cellStyle name="Ênfase5 129" xfId="3880" xr:uid="{00000000-0005-0000-0000-0000C30D0000}"/>
    <cellStyle name="Ênfase5 13" xfId="407" xr:uid="{00000000-0005-0000-0000-0000C40D0000}"/>
    <cellStyle name="Ênfase5 130" xfId="3881" xr:uid="{00000000-0005-0000-0000-0000C50D0000}"/>
    <cellStyle name="Ênfase5 131" xfId="3882" xr:uid="{00000000-0005-0000-0000-0000C60D0000}"/>
    <cellStyle name="Ênfase5 132" xfId="3883" xr:uid="{00000000-0005-0000-0000-0000C70D0000}"/>
    <cellStyle name="Ênfase5 133" xfId="3884" xr:uid="{00000000-0005-0000-0000-0000C80D0000}"/>
    <cellStyle name="Ênfase5 134" xfId="3885" xr:uid="{00000000-0005-0000-0000-0000C90D0000}"/>
    <cellStyle name="Ênfase5 14" xfId="408" xr:uid="{00000000-0005-0000-0000-0000CA0D0000}"/>
    <cellStyle name="Ênfase5 15" xfId="409" xr:uid="{00000000-0005-0000-0000-0000CB0D0000}"/>
    <cellStyle name="Ênfase5 16" xfId="3886" xr:uid="{00000000-0005-0000-0000-0000CC0D0000}"/>
    <cellStyle name="Ênfase5 17" xfId="3887" xr:uid="{00000000-0005-0000-0000-0000CD0D0000}"/>
    <cellStyle name="Ênfase5 18" xfId="3888" xr:uid="{00000000-0005-0000-0000-0000CE0D0000}"/>
    <cellStyle name="Ênfase5 19" xfId="3889" xr:uid="{00000000-0005-0000-0000-0000CF0D0000}"/>
    <cellStyle name="Ênfase5 2" xfId="410" xr:uid="{00000000-0005-0000-0000-0000D00D0000}"/>
    <cellStyle name="Ênfase5 20" xfId="3890" xr:uid="{00000000-0005-0000-0000-0000D10D0000}"/>
    <cellStyle name="Ênfase5 21" xfId="3891" xr:uid="{00000000-0005-0000-0000-0000D20D0000}"/>
    <cellStyle name="Ênfase5 22" xfId="3892" xr:uid="{00000000-0005-0000-0000-0000D30D0000}"/>
    <cellStyle name="Ênfase5 23" xfId="3893" xr:uid="{00000000-0005-0000-0000-0000D40D0000}"/>
    <cellStyle name="Ênfase5 24" xfId="3894" xr:uid="{00000000-0005-0000-0000-0000D50D0000}"/>
    <cellStyle name="Ênfase5 25" xfId="3895" xr:uid="{00000000-0005-0000-0000-0000D60D0000}"/>
    <cellStyle name="Ênfase5 26" xfId="3896" xr:uid="{00000000-0005-0000-0000-0000D70D0000}"/>
    <cellStyle name="Ênfase5 27" xfId="3897" xr:uid="{00000000-0005-0000-0000-0000D80D0000}"/>
    <cellStyle name="Ênfase5 28" xfId="3898" xr:uid="{00000000-0005-0000-0000-0000D90D0000}"/>
    <cellStyle name="Ênfase5 29" xfId="3899" xr:uid="{00000000-0005-0000-0000-0000DA0D0000}"/>
    <cellStyle name="Ênfase5 3" xfId="411" xr:uid="{00000000-0005-0000-0000-0000DB0D0000}"/>
    <cellStyle name="Ênfase5 30" xfId="3900" xr:uid="{00000000-0005-0000-0000-0000DC0D0000}"/>
    <cellStyle name="Ênfase5 31" xfId="3901" xr:uid="{00000000-0005-0000-0000-0000DD0D0000}"/>
    <cellStyle name="Ênfase5 32" xfId="3902" xr:uid="{00000000-0005-0000-0000-0000DE0D0000}"/>
    <cellStyle name="Ênfase5 33" xfId="3903" xr:uid="{00000000-0005-0000-0000-0000DF0D0000}"/>
    <cellStyle name="Ênfase5 34" xfId="3904" xr:uid="{00000000-0005-0000-0000-0000E00D0000}"/>
    <cellStyle name="Ênfase5 35" xfId="3905" xr:uid="{00000000-0005-0000-0000-0000E10D0000}"/>
    <cellStyle name="Ênfase5 36" xfId="3906" xr:uid="{00000000-0005-0000-0000-0000E20D0000}"/>
    <cellStyle name="Ênfase5 37" xfId="3907" xr:uid="{00000000-0005-0000-0000-0000E30D0000}"/>
    <cellStyle name="Ênfase5 38" xfId="3908" xr:uid="{00000000-0005-0000-0000-0000E40D0000}"/>
    <cellStyle name="Ênfase5 39" xfId="3909" xr:uid="{00000000-0005-0000-0000-0000E50D0000}"/>
    <cellStyle name="Ênfase5 4" xfId="412" xr:uid="{00000000-0005-0000-0000-0000E60D0000}"/>
    <cellStyle name="Ênfase5 40" xfId="3910" xr:uid="{00000000-0005-0000-0000-0000E70D0000}"/>
    <cellStyle name="Ênfase5 41" xfId="3911" xr:uid="{00000000-0005-0000-0000-0000E80D0000}"/>
    <cellStyle name="Ênfase5 42" xfId="3912" xr:uid="{00000000-0005-0000-0000-0000E90D0000}"/>
    <cellStyle name="Ênfase5 43" xfId="3913" xr:uid="{00000000-0005-0000-0000-0000EA0D0000}"/>
    <cellStyle name="Ênfase5 44" xfId="3914" xr:uid="{00000000-0005-0000-0000-0000EB0D0000}"/>
    <cellStyle name="Ênfase5 45" xfId="3915" xr:uid="{00000000-0005-0000-0000-0000EC0D0000}"/>
    <cellStyle name="Ênfase5 46" xfId="3916" xr:uid="{00000000-0005-0000-0000-0000ED0D0000}"/>
    <cellStyle name="Ênfase5 47" xfId="3917" xr:uid="{00000000-0005-0000-0000-0000EE0D0000}"/>
    <cellStyle name="Ênfase5 48" xfId="3918" xr:uid="{00000000-0005-0000-0000-0000EF0D0000}"/>
    <cellStyle name="Ênfase5 49" xfId="3919" xr:uid="{00000000-0005-0000-0000-0000F00D0000}"/>
    <cellStyle name="Ênfase5 5" xfId="413" xr:uid="{00000000-0005-0000-0000-0000F10D0000}"/>
    <cellStyle name="Ênfase5 50" xfId="3920" xr:uid="{00000000-0005-0000-0000-0000F20D0000}"/>
    <cellStyle name="Ênfase5 51" xfId="3921" xr:uid="{00000000-0005-0000-0000-0000F30D0000}"/>
    <cellStyle name="Ênfase5 52" xfId="3922" xr:uid="{00000000-0005-0000-0000-0000F40D0000}"/>
    <cellStyle name="Ênfase5 53" xfId="3923" xr:uid="{00000000-0005-0000-0000-0000F50D0000}"/>
    <cellStyle name="Ênfase5 54" xfId="3924" xr:uid="{00000000-0005-0000-0000-0000F60D0000}"/>
    <cellStyle name="Ênfase5 55" xfId="3925" xr:uid="{00000000-0005-0000-0000-0000F70D0000}"/>
    <cellStyle name="Ênfase5 56" xfId="3926" xr:uid="{00000000-0005-0000-0000-0000F80D0000}"/>
    <cellStyle name="Ênfase5 57" xfId="3927" xr:uid="{00000000-0005-0000-0000-0000F90D0000}"/>
    <cellStyle name="Ênfase5 58" xfId="3928" xr:uid="{00000000-0005-0000-0000-0000FA0D0000}"/>
    <cellStyle name="Ênfase5 59" xfId="3929" xr:uid="{00000000-0005-0000-0000-0000FB0D0000}"/>
    <cellStyle name="Ênfase5 6" xfId="414" xr:uid="{00000000-0005-0000-0000-0000FC0D0000}"/>
    <cellStyle name="Ênfase5 60" xfId="3930" xr:uid="{00000000-0005-0000-0000-0000FD0D0000}"/>
    <cellStyle name="Ênfase5 61" xfId="3931" xr:uid="{00000000-0005-0000-0000-0000FE0D0000}"/>
    <cellStyle name="Ênfase5 62" xfId="3932" xr:uid="{00000000-0005-0000-0000-0000FF0D0000}"/>
    <cellStyle name="Ênfase5 63" xfId="3933" xr:uid="{00000000-0005-0000-0000-0000000E0000}"/>
    <cellStyle name="Ênfase5 64" xfId="3934" xr:uid="{00000000-0005-0000-0000-0000010E0000}"/>
    <cellStyle name="Ênfase5 65" xfId="3935" xr:uid="{00000000-0005-0000-0000-0000020E0000}"/>
    <cellStyle name="Ênfase5 66" xfId="3936" xr:uid="{00000000-0005-0000-0000-0000030E0000}"/>
    <cellStyle name="Ênfase5 67" xfId="3937" xr:uid="{00000000-0005-0000-0000-0000040E0000}"/>
    <cellStyle name="Ênfase5 68" xfId="3938" xr:uid="{00000000-0005-0000-0000-0000050E0000}"/>
    <cellStyle name="Ênfase5 69" xfId="3939" xr:uid="{00000000-0005-0000-0000-0000060E0000}"/>
    <cellStyle name="Ênfase5 7" xfId="415" xr:uid="{00000000-0005-0000-0000-0000070E0000}"/>
    <cellStyle name="Ênfase5 70" xfId="3940" xr:uid="{00000000-0005-0000-0000-0000080E0000}"/>
    <cellStyle name="Ênfase5 71" xfId="3941" xr:uid="{00000000-0005-0000-0000-0000090E0000}"/>
    <cellStyle name="Ênfase5 72" xfId="3942" xr:uid="{00000000-0005-0000-0000-00000A0E0000}"/>
    <cellStyle name="Ênfase5 73" xfId="3943" xr:uid="{00000000-0005-0000-0000-00000B0E0000}"/>
    <cellStyle name="Ênfase5 74" xfId="3944" xr:uid="{00000000-0005-0000-0000-00000C0E0000}"/>
    <cellStyle name="Ênfase5 75" xfId="3945" xr:uid="{00000000-0005-0000-0000-00000D0E0000}"/>
    <cellStyle name="Ênfase5 76" xfId="3946" xr:uid="{00000000-0005-0000-0000-00000E0E0000}"/>
    <cellStyle name="Ênfase5 77" xfId="3947" xr:uid="{00000000-0005-0000-0000-00000F0E0000}"/>
    <cellStyle name="Ênfase5 78" xfId="3948" xr:uid="{00000000-0005-0000-0000-0000100E0000}"/>
    <cellStyle name="Ênfase5 79" xfId="3949" xr:uid="{00000000-0005-0000-0000-0000110E0000}"/>
    <cellStyle name="Ênfase5 8" xfId="416" xr:uid="{00000000-0005-0000-0000-0000120E0000}"/>
    <cellStyle name="Ênfase5 80" xfId="3950" xr:uid="{00000000-0005-0000-0000-0000130E0000}"/>
    <cellStyle name="Ênfase5 81" xfId="3951" xr:uid="{00000000-0005-0000-0000-0000140E0000}"/>
    <cellStyle name="Ênfase5 82" xfId="3952" xr:uid="{00000000-0005-0000-0000-0000150E0000}"/>
    <cellStyle name="Ênfase5 83" xfId="3953" xr:uid="{00000000-0005-0000-0000-0000160E0000}"/>
    <cellStyle name="Ênfase5 84" xfId="3954" xr:uid="{00000000-0005-0000-0000-0000170E0000}"/>
    <cellStyle name="Ênfase5 85" xfId="3955" xr:uid="{00000000-0005-0000-0000-0000180E0000}"/>
    <cellStyle name="Ênfase5 86" xfId="3956" xr:uid="{00000000-0005-0000-0000-0000190E0000}"/>
    <cellStyle name="Ênfase5 87" xfId="3957" xr:uid="{00000000-0005-0000-0000-00001A0E0000}"/>
    <cellStyle name="Ênfase5 88" xfId="3958" xr:uid="{00000000-0005-0000-0000-00001B0E0000}"/>
    <cellStyle name="Ênfase5 89" xfId="3959" xr:uid="{00000000-0005-0000-0000-00001C0E0000}"/>
    <cellStyle name="Ênfase5 9" xfId="417" xr:uid="{00000000-0005-0000-0000-00001D0E0000}"/>
    <cellStyle name="Ênfase5 90" xfId="3960" xr:uid="{00000000-0005-0000-0000-00001E0E0000}"/>
    <cellStyle name="Ênfase5 91" xfId="3961" xr:uid="{00000000-0005-0000-0000-00001F0E0000}"/>
    <cellStyle name="Ênfase5 92" xfId="3962" xr:uid="{00000000-0005-0000-0000-0000200E0000}"/>
    <cellStyle name="Ênfase5 93" xfId="3963" xr:uid="{00000000-0005-0000-0000-0000210E0000}"/>
    <cellStyle name="Ênfase5 94" xfId="3964" xr:uid="{00000000-0005-0000-0000-0000220E0000}"/>
    <cellStyle name="Ênfase5 95" xfId="3965" xr:uid="{00000000-0005-0000-0000-0000230E0000}"/>
    <cellStyle name="Ênfase5 96" xfId="3966" xr:uid="{00000000-0005-0000-0000-0000240E0000}"/>
    <cellStyle name="Ênfase5 97" xfId="3967" xr:uid="{00000000-0005-0000-0000-0000250E0000}"/>
    <cellStyle name="Ênfase5 98" xfId="3968" xr:uid="{00000000-0005-0000-0000-0000260E0000}"/>
    <cellStyle name="Ênfase5 99" xfId="3969" xr:uid="{00000000-0005-0000-0000-0000270E0000}"/>
    <cellStyle name="Ênfase6 10" xfId="418" xr:uid="{00000000-0005-0000-0000-0000280E0000}"/>
    <cellStyle name="Ênfase6 100" xfId="3970" xr:uid="{00000000-0005-0000-0000-0000290E0000}"/>
    <cellStyle name="Ênfase6 101" xfId="3971" xr:uid="{00000000-0005-0000-0000-00002A0E0000}"/>
    <cellStyle name="Ênfase6 102" xfId="3972" xr:uid="{00000000-0005-0000-0000-00002B0E0000}"/>
    <cellStyle name="Ênfase6 103" xfId="3973" xr:uid="{00000000-0005-0000-0000-00002C0E0000}"/>
    <cellStyle name="Ênfase6 104" xfId="3974" xr:uid="{00000000-0005-0000-0000-00002D0E0000}"/>
    <cellStyle name="Ênfase6 105" xfId="3975" xr:uid="{00000000-0005-0000-0000-00002E0E0000}"/>
    <cellStyle name="Ênfase6 106" xfId="3976" xr:uid="{00000000-0005-0000-0000-00002F0E0000}"/>
    <cellStyle name="Ênfase6 107" xfId="3977" xr:uid="{00000000-0005-0000-0000-0000300E0000}"/>
    <cellStyle name="Ênfase6 108" xfId="3978" xr:uid="{00000000-0005-0000-0000-0000310E0000}"/>
    <cellStyle name="Ênfase6 109" xfId="3979" xr:uid="{00000000-0005-0000-0000-0000320E0000}"/>
    <cellStyle name="Ênfase6 11" xfId="419" xr:uid="{00000000-0005-0000-0000-0000330E0000}"/>
    <cellStyle name="Ênfase6 110" xfId="3980" xr:uid="{00000000-0005-0000-0000-0000340E0000}"/>
    <cellStyle name="Ênfase6 111" xfId="3981" xr:uid="{00000000-0005-0000-0000-0000350E0000}"/>
    <cellStyle name="Ênfase6 112" xfId="3982" xr:uid="{00000000-0005-0000-0000-0000360E0000}"/>
    <cellStyle name="Ênfase6 113" xfId="3983" xr:uid="{00000000-0005-0000-0000-0000370E0000}"/>
    <cellStyle name="Ênfase6 114" xfId="3984" xr:uid="{00000000-0005-0000-0000-0000380E0000}"/>
    <cellStyle name="Ênfase6 115" xfId="3985" xr:uid="{00000000-0005-0000-0000-0000390E0000}"/>
    <cellStyle name="Ênfase6 116" xfId="3986" xr:uid="{00000000-0005-0000-0000-00003A0E0000}"/>
    <cellStyle name="Ênfase6 117" xfId="3987" xr:uid="{00000000-0005-0000-0000-00003B0E0000}"/>
    <cellStyle name="Ênfase6 118" xfId="3988" xr:uid="{00000000-0005-0000-0000-00003C0E0000}"/>
    <cellStyle name="Ênfase6 119" xfId="3989" xr:uid="{00000000-0005-0000-0000-00003D0E0000}"/>
    <cellStyle name="Ênfase6 12" xfId="420" xr:uid="{00000000-0005-0000-0000-00003E0E0000}"/>
    <cellStyle name="Ênfase6 120" xfId="3990" xr:uid="{00000000-0005-0000-0000-00003F0E0000}"/>
    <cellStyle name="Ênfase6 121" xfId="3991" xr:uid="{00000000-0005-0000-0000-0000400E0000}"/>
    <cellStyle name="Ênfase6 122" xfId="3992" xr:uid="{00000000-0005-0000-0000-0000410E0000}"/>
    <cellStyle name="Ênfase6 123" xfId="3993" xr:uid="{00000000-0005-0000-0000-0000420E0000}"/>
    <cellStyle name="Ênfase6 124" xfId="3994" xr:uid="{00000000-0005-0000-0000-0000430E0000}"/>
    <cellStyle name="Ênfase6 125" xfId="3995" xr:uid="{00000000-0005-0000-0000-0000440E0000}"/>
    <cellStyle name="Ênfase6 126" xfId="3996" xr:uid="{00000000-0005-0000-0000-0000450E0000}"/>
    <cellStyle name="Ênfase6 127" xfId="3997" xr:uid="{00000000-0005-0000-0000-0000460E0000}"/>
    <cellStyle name="Ênfase6 128" xfId="3998" xr:uid="{00000000-0005-0000-0000-0000470E0000}"/>
    <cellStyle name="Ênfase6 129" xfId="3999" xr:uid="{00000000-0005-0000-0000-0000480E0000}"/>
    <cellStyle name="Ênfase6 13" xfId="421" xr:uid="{00000000-0005-0000-0000-0000490E0000}"/>
    <cellStyle name="Ênfase6 130" xfId="4000" xr:uid="{00000000-0005-0000-0000-00004A0E0000}"/>
    <cellStyle name="Ênfase6 131" xfId="4001" xr:uid="{00000000-0005-0000-0000-00004B0E0000}"/>
    <cellStyle name="Ênfase6 132" xfId="4002" xr:uid="{00000000-0005-0000-0000-00004C0E0000}"/>
    <cellStyle name="Ênfase6 133" xfId="4003" xr:uid="{00000000-0005-0000-0000-00004D0E0000}"/>
    <cellStyle name="Ênfase6 134" xfId="4004" xr:uid="{00000000-0005-0000-0000-00004E0E0000}"/>
    <cellStyle name="Ênfase6 14" xfId="422" xr:uid="{00000000-0005-0000-0000-00004F0E0000}"/>
    <cellStyle name="Ênfase6 15" xfId="423" xr:uid="{00000000-0005-0000-0000-0000500E0000}"/>
    <cellStyle name="Ênfase6 16" xfId="4005" xr:uid="{00000000-0005-0000-0000-0000510E0000}"/>
    <cellStyle name="Ênfase6 17" xfId="4006" xr:uid="{00000000-0005-0000-0000-0000520E0000}"/>
    <cellStyle name="Ênfase6 18" xfId="4007" xr:uid="{00000000-0005-0000-0000-0000530E0000}"/>
    <cellStyle name="Ênfase6 19" xfId="4008" xr:uid="{00000000-0005-0000-0000-0000540E0000}"/>
    <cellStyle name="Ênfase6 2" xfId="424" xr:uid="{00000000-0005-0000-0000-0000550E0000}"/>
    <cellStyle name="Ênfase6 20" xfId="4009" xr:uid="{00000000-0005-0000-0000-0000560E0000}"/>
    <cellStyle name="Ênfase6 21" xfId="4010" xr:uid="{00000000-0005-0000-0000-0000570E0000}"/>
    <cellStyle name="Ênfase6 22" xfId="4011" xr:uid="{00000000-0005-0000-0000-0000580E0000}"/>
    <cellStyle name="Ênfase6 23" xfId="4012" xr:uid="{00000000-0005-0000-0000-0000590E0000}"/>
    <cellStyle name="Ênfase6 24" xfId="4013" xr:uid="{00000000-0005-0000-0000-00005A0E0000}"/>
    <cellStyle name="Ênfase6 25" xfId="4014" xr:uid="{00000000-0005-0000-0000-00005B0E0000}"/>
    <cellStyle name="Ênfase6 26" xfId="4015" xr:uid="{00000000-0005-0000-0000-00005C0E0000}"/>
    <cellStyle name="Ênfase6 27" xfId="4016" xr:uid="{00000000-0005-0000-0000-00005D0E0000}"/>
    <cellStyle name="Ênfase6 28" xfId="4017" xr:uid="{00000000-0005-0000-0000-00005E0E0000}"/>
    <cellStyle name="Ênfase6 29" xfId="4018" xr:uid="{00000000-0005-0000-0000-00005F0E0000}"/>
    <cellStyle name="Ênfase6 3" xfId="425" xr:uid="{00000000-0005-0000-0000-0000600E0000}"/>
    <cellStyle name="Ênfase6 30" xfId="4019" xr:uid="{00000000-0005-0000-0000-0000610E0000}"/>
    <cellStyle name="Ênfase6 31" xfId="4020" xr:uid="{00000000-0005-0000-0000-0000620E0000}"/>
    <cellStyle name="Ênfase6 32" xfId="4021" xr:uid="{00000000-0005-0000-0000-0000630E0000}"/>
    <cellStyle name="Ênfase6 33" xfId="4022" xr:uid="{00000000-0005-0000-0000-0000640E0000}"/>
    <cellStyle name="Ênfase6 34" xfId="4023" xr:uid="{00000000-0005-0000-0000-0000650E0000}"/>
    <cellStyle name="Ênfase6 35" xfId="4024" xr:uid="{00000000-0005-0000-0000-0000660E0000}"/>
    <cellStyle name="Ênfase6 36" xfId="4025" xr:uid="{00000000-0005-0000-0000-0000670E0000}"/>
    <cellStyle name="Ênfase6 37" xfId="4026" xr:uid="{00000000-0005-0000-0000-0000680E0000}"/>
    <cellStyle name="Ênfase6 38" xfId="4027" xr:uid="{00000000-0005-0000-0000-0000690E0000}"/>
    <cellStyle name="Ênfase6 39" xfId="4028" xr:uid="{00000000-0005-0000-0000-00006A0E0000}"/>
    <cellStyle name="Ênfase6 4" xfId="426" xr:uid="{00000000-0005-0000-0000-00006B0E0000}"/>
    <cellStyle name="Ênfase6 40" xfId="4029" xr:uid="{00000000-0005-0000-0000-00006C0E0000}"/>
    <cellStyle name="Ênfase6 41" xfId="4030" xr:uid="{00000000-0005-0000-0000-00006D0E0000}"/>
    <cellStyle name="Ênfase6 42" xfId="4031" xr:uid="{00000000-0005-0000-0000-00006E0E0000}"/>
    <cellStyle name="Ênfase6 43" xfId="4032" xr:uid="{00000000-0005-0000-0000-00006F0E0000}"/>
    <cellStyle name="Ênfase6 44" xfId="4033" xr:uid="{00000000-0005-0000-0000-0000700E0000}"/>
    <cellStyle name="Ênfase6 45" xfId="4034" xr:uid="{00000000-0005-0000-0000-0000710E0000}"/>
    <cellStyle name="Ênfase6 46" xfId="4035" xr:uid="{00000000-0005-0000-0000-0000720E0000}"/>
    <cellStyle name="Ênfase6 47" xfId="4036" xr:uid="{00000000-0005-0000-0000-0000730E0000}"/>
    <cellStyle name="Ênfase6 48" xfId="4037" xr:uid="{00000000-0005-0000-0000-0000740E0000}"/>
    <cellStyle name="Ênfase6 49" xfId="4038" xr:uid="{00000000-0005-0000-0000-0000750E0000}"/>
    <cellStyle name="Ênfase6 5" xfId="427" xr:uid="{00000000-0005-0000-0000-0000760E0000}"/>
    <cellStyle name="Ênfase6 50" xfId="4039" xr:uid="{00000000-0005-0000-0000-0000770E0000}"/>
    <cellStyle name="Ênfase6 51" xfId="4040" xr:uid="{00000000-0005-0000-0000-0000780E0000}"/>
    <cellStyle name="Ênfase6 52" xfId="4041" xr:uid="{00000000-0005-0000-0000-0000790E0000}"/>
    <cellStyle name="Ênfase6 53" xfId="4042" xr:uid="{00000000-0005-0000-0000-00007A0E0000}"/>
    <cellStyle name="Ênfase6 54" xfId="4043" xr:uid="{00000000-0005-0000-0000-00007B0E0000}"/>
    <cellStyle name="Ênfase6 55" xfId="4044" xr:uid="{00000000-0005-0000-0000-00007C0E0000}"/>
    <cellStyle name="Ênfase6 56" xfId="4045" xr:uid="{00000000-0005-0000-0000-00007D0E0000}"/>
    <cellStyle name="Ênfase6 57" xfId="4046" xr:uid="{00000000-0005-0000-0000-00007E0E0000}"/>
    <cellStyle name="Ênfase6 58" xfId="4047" xr:uid="{00000000-0005-0000-0000-00007F0E0000}"/>
    <cellStyle name="Ênfase6 59" xfId="4048" xr:uid="{00000000-0005-0000-0000-0000800E0000}"/>
    <cellStyle name="Ênfase6 6" xfId="428" xr:uid="{00000000-0005-0000-0000-0000810E0000}"/>
    <cellStyle name="Ênfase6 60" xfId="4049" xr:uid="{00000000-0005-0000-0000-0000820E0000}"/>
    <cellStyle name="Ênfase6 61" xfId="4050" xr:uid="{00000000-0005-0000-0000-0000830E0000}"/>
    <cellStyle name="Ênfase6 62" xfId="4051" xr:uid="{00000000-0005-0000-0000-0000840E0000}"/>
    <cellStyle name="Ênfase6 63" xfId="4052" xr:uid="{00000000-0005-0000-0000-0000850E0000}"/>
    <cellStyle name="Ênfase6 64" xfId="4053" xr:uid="{00000000-0005-0000-0000-0000860E0000}"/>
    <cellStyle name="Ênfase6 65" xfId="4054" xr:uid="{00000000-0005-0000-0000-0000870E0000}"/>
    <cellStyle name="Ênfase6 66" xfId="4055" xr:uid="{00000000-0005-0000-0000-0000880E0000}"/>
    <cellStyle name="Ênfase6 67" xfId="4056" xr:uid="{00000000-0005-0000-0000-0000890E0000}"/>
    <cellStyle name="Ênfase6 68" xfId="4057" xr:uid="{00000000-0005-0000-0000-00008A0E0000}"/>
    <cellStyle name="Ênfase6 69" xfId="4058" xr:uid="{00000000-0005-0000-0000-00008B0E0000}"/>
    <cellStyle name="Ênfase6 7" xfId="429" xr:uid="{00000000-0005-0000-0000-00008C0E0000}"/>
    <cellStyle name="Ênfase6 70" xfId="4059" xr:uid="{00000000-0005-0000-0000-00008D0E0000}"/>
    <cellStyle name="Ênfase6 71" xfId="4060" xr:uid="{00000000-0005-0000-0000-00008E0E0000}"/>
    <cellStyle name="Ênfase6 72" xfId="4061" xr:uid="{00000000-0005-0000-0000-00008F0E0000}"/>
    <cellStyle name="Ênfase6 73" xfId="4062" xr:uid="{00000000-0005-0000-0000-0000900E0000}"/>
    <cellStyle name="Ênfase6 74" xfId="4063" xr:uid="{00000000-0005-0000-0000-0000910E0000}"/>
    <cellStyle name="Ênfase6 75" xfId="4064" xr:uid="{00000000-0005-0000-0000-0000920E0000}"/>
    <cellStyle name="Ênfase6 76" xfId="4065" xr:uid="{00000000-0005-0000-0000-0000930E0000}"/>
    <cellStyle name="Ênfase6 77" xfId="4066" xr:uid="{00000000-0005-0000-0000-0000940E0000}"/>
    <cellStyle name="Ênfase6 78" xfId="4067" xr:uid="{00000000-0005-0000-0000-0000950E0000}"/>
    <cellStyle name="Ênfase6 79" xfId="4068" xr:uid="{00000000-0005-0000-0000-0000960E0000}"/>
    <cellStyle name="Ênfase6 8" xfId="430" xr:uid="{00000000-0005-0000-0000-0000970E0000}"/>
    <cellStyle name="Ênfase6 80" xfId="4069" xr:uid="{00000000-0005-0000-0000-0000980E0000}"/>
    <cellStyle name="Ênfase6 81" xfId="4070" xr:uid="{00000000-0005-0000-0000-0000990E0000}"/>
    <cellStyle name="Ênfase6 82" xfId="4071" xr:uid="{00000000-0005-0000-0000-00009A0E0000}"/>
    <cellStyle name="Ênfase6 83" xfId="4072" xr:uid="{00000000-0005-0000-0000-00009B0E0000}"/>
    <cellStyle name="Ênfase6 84" xfId="4073" xr:uid="{00000000-0005-0000-0000-00009C0E0000}"/>
    <cellStyle name="Ênfase6 85" xfId="4074" xr:uid="{00000000-0005-0000-0000-00009D0E0000}"/>
    <cellStyle name="Ênfase6 86" xfId="4075" xr:uid="{00000000-0005-0000-0000-00009E0E0000}"/>
    <cellStyle name="Ênfase6 87" xfId="4076" xr:uid="{00000000-0005-0000-0000-00009F0E0000}"/>
    <cellStyle name="Ênfase6 88" xfId="4077" xr:uid="{00000000-0005-0000-0000-0000A00E0000}"/>
    <cellStyle name="Ênfase6 89" xfId="4078" xr:uid="{00000000-0005-0000-0000-0000A10E0000}"/>
    <cellStyle name="Ênfase6 9" xfId="431" xr:uid="{00000000-0005-0000-0000-0000A20E0000}"/>
    <cellStyle name="Ênfase6 90" xfId="4079" xr:uid="{00000000-0005-0000-0000-0000A30E0000}"/>
    <cellStyle name="Ênfase6 91" xfId="4080" xr:uid="{00000000-0005-0000-0000-0000A40E0000}"/>
    <cellStyle name="Ênfase6 92" xfId="4081" xr:uid="{00000000-0005-0000-0000-0000A50E0000}"/>
    <cellStyle name="Ênfase6 93" xfId="4082" xr:uid="{00000000-0005-0000-0000-0000A60E0000}"/>
    <cellStyle name="Ênfase6 94" xfId="4083" xr:uid="{00000000-0005-0000-0000-0000A70E0000}"/>
    <cellStyle name="Ênfase6 95" xfId="4084" xr:uid="{00000000-0005-0000-0000-0000A80E0000}"/>
    <cellStyle name="Ênfase6 96" xfId="4085" xr:uid="{00000000-0005-0000-0000-0000A90E0000}"/>
    <cellStyle name="Ênfase6 97" xfId="4086" xr:uid="{00000000-0005-0000-0000-0000AA0E0000}"/>
    <cellStyle name="Ênfase6 98" xfId="4087" xr:uid="{00000000-0005-0000-0000-0000AB0E0000}"/>
    <cellStyle name="Ênfase6 99" xfId="4088" xr:uid="{00000000-0005-0000-0000-0000AC0E0000}"/>
    <cellStyle name="Entrada 10" xfId="432" xr:uid="{00000000-0005-0000-0000-0000AD0E0000}"/>
    <cellStyle name="Entrada 100" xfId="4089" xr:uid="{00000000-0005-0000-0000-0000AE0E0000}"/>
    <cellStyle name="Entrada 101" xfId="4090" xr:uid="{00000000-0005-0000-0000-0000AF0E0000}"/>
    <cellStyle name="Entrada 102" xfId="4091" xr:uid="{00000000-0005-0000-0000-0000B00E0000}"/>
    <cellStyle name="Entrada 103" xfId="4092" xr:uid="{00000000-0005-0000-0000-0000B10E0000}"/>
    <cellStyle name="Entrada 104" xfId="4093" xr:uid="{00000000-0005-0000-0000-0000B20E0000}"/>
    <cellStyle name="Entrada 105" xfId="4094" xr:uid="{00000000-0005-0000-0000-0000B30E0000}"/>
    <cellStyle name="Entrada 106" xfId="4095" xr:uid="{00000000-0005-0000-0000-0000B40E0000}"/>
    <cellStyle name="Entrada 107" xfId="4096" xr:uid="{00000000-0005-0000-0000-0000B50E0000}"/>
    <cellStyle name="Entrada 108" xfId="4097" xr:uid="{00000000-0005-0000-0000-0000B60E0000}"/>
    <cellStyle name="Entrada 109" xfId="4098" xr:uid="{00000000-0005-0000-0000-0000B70E0000}"/>
    <cellStyle name="Entrada 11" xfId="433" xr:uid="{00000000-0005-0000-0000-0000B80E0000}"/>
    <cellStyle name="Entrada 110" xfId="4099" xr:uid="{00000000-0005-0000-0000-0000B90E0000}"/>
    <cellStyle name="Entrada 111" xfId="4100" xr:uid="{00000000-0005-0000-0000-0000BA0E0000}"/>
    <cellStyle name="Entrada 112" xfId="4101" xr:uid="{00000000-0005-0000-0000-0000BB0E0000}"/>
    <cellStyle name="Entrada 113" xfId="4102" xr:uid="{00000000-0005-0000-0000-0000BC0E0000}"/>
    <cellStyle name="Entrada 114" xfId="4103" xr:uid="{00000000-0005-0000-0000-0000BD0E0000}"/>
    <cellStyle name="Entrada 115" xfId="4104" xr:uid="{00000000-0005-0000-0000-0000BE0E0000}"/>
    <cellStyle name="Entrada 116" xfId="4105" xr:uid="{00000000-0005-0000-0000-0000BF0E0000}"/>
    <cellStyle name="Entrada 117" xfId="4106" xr:uid="{00000000-0005-0000-0000-0000C00E0000}"/>
    <cellStyle name="Entrada 118" xfId="4107" xr:uid="{00000000-0005-0000-0000-0000C10E0000}"/>
    <cellStyle name="Entrada 119" xfId="4108" xr:uid="{00000000-0005-0000-0000-0000C20E0000}"/>
    <cellStyle name="Entrada 12" xfId="434" xr:uid="{00000000-0005-0000-0000-0000C30E0000}"/>
    <cellStyle name="Entrada 120" xfId="4109" xr:uid="{00000000-0005-0000-0000-0000C40E0000}"/>
    <cellStyle name="Entrada 121" xfId="4110" xr:uid="{00000000-0005-0000-0000-0000C50E0000}"/>
    <cellStyle name="Entrada 122" xfId="4111" xr:uid="{00000000-0005-0000-0000-0000C60E0000}"/>
    <cellStyle name="Entrada 123" xfId="4112" xr:uid="{00000000-0005-0000-0000-0000C70E0000}"/>
    <cellStyle name="Entrada 124" xfId="4113" xr:uid="{00000000-0005-0000-0000-0000C80E0000}"/>
    <cellStyle name="Entrada 125" xfId="4114" xr:uid="{00000000-0005-0000-0000-0000C90E0000}"/>
    <cellStyle name="Entrada 126" xfId="4115" xr:uid="{00000000-0005-0000-0000-0000CA0E0000}"/>
    <cellStyle name="Entrada 127" xfId="4116" xr:uid="{00000000-0005-0000-0000-0000CB0E0000}"/>
    <cellStyle name="Entrada 128" xfId="4117" xr:uid="{00000000-0005-0000-0000-0000CC0E0000}"/>
    <cellStyle name="Entrada 129" xfId="4118" xr:uid="{00000000-0005-0000-0000-0000CD0E0000}"/>
    <cellStyle name="Entrada 13" xfId="435" xr:uid="{00000000-0005-0000-0000-0000CE0E0000}"/>
    <cellStyle name="Entrada 130" xfId="4119" xr:uid="{00000000-0005-0000-0000-0000CF0E0000}"/>
    <cellStyle name="Entrada 131" xfId="4120" xr:uid="{00000000-0005-0000-0000-0000D00E0000}"/>
    <cellStyle name="Entrada 132" xfId="4121" xr:uid="{00000000-0005-0000-0000-0000D10E0000}"/>
    <cellStyle name="Entrada 133" xfId="4122" xr:uid="{00000000-0005-0000-0000-0000D20E0000}"/>
    <cellStyle name="Entrada 134" xfId="4123" xr:uid="{00000000-0005-0000-0000-0000D30E0000}"/>
    <cellStyle name="Entrada 14" xfId="436" xr:uid="{00000000-0005-0000-0000-0000D40E0000}"/>
    <cellStyle name="Entrada 15" xfId="437" xr:uid="{00000000-0005-0000-0000-0000D50E0000}"/>
    <cellStyle name="Entrada 16" xfId="749" xr:uid="{00000000-0005-0000-0000-0000D60E0000}"/>
    <cellStyle name="Entrada 17" xfId="4124" xr:uid="{00000000-0005-0000-0000-0000D70E0000}"/>
    <cellStyle name="Entrada 18" xfId="4125" xr:uid="{00000000-0005-0000-0000-0000D80E0000}"/>
    <cellStyle name="Entrada 19" xfId="4126" xr:uid="{00000000-0005-0000-0000-0000D90E0000}"/>
    <cellStyle name="Entrada 2" xfId="438" xr:uid="{00000000-0005-0000-0000-0000DA0E0000}"/>
    <cellStyle name="Entrada 20" xfId="4127" xr:uid="{00000000-0005-0000-0000-0000DB0E0000}"/>
    <cellStyle name="Entrada 21" xfId="4128" xr:uid="{00000000-0005-0000-0000-0000DC0E0000}"/>
    <cellStyle name="Entrada 22" xfId="4129" xr:uid="{00000000-0005-0000-0000-0000DD0E0000}"/>
    <cellStyle name="Entrada 23" xfId="4130" xr:uid="{00000000-0005-0000-0000-0000DE0E0000}"/>
    <cellStyle name="Entrada 24" xfId="4131" xr:uid="{00000000-0005-0000-0000-0000DF0E0000}"/>
    <cellStyle name="Entrada 25" xfId="4132" xr:uid="{00000000-0005-0000-0000-0000E00E0000}"/>
    <cellStyle name="Entrada 26" xfId="4133" xr:uid="{00000000-0005-0000-0000-0000E10E0000}"/>
    <cellStyle name="Entrada 27" xfId="4134" xr:uid="{00000000-0005-0000-0000-0000E20E0000}"/>
    <cellStyle name="Entrada 28" xfId="4135" xr:uid="{00000000-0005-0000-0000-0000E30E0000}"/>
    <cellStyle name="Entrada 29" xfId="4136" xr:uid="{00000000-0005-0000-0000-0000E40E0000}"/>
    <cellStyle name="Entrada 3" xfId="439" xr:uid="{00000000-0005-0000-0000-0000E50E0000}"/>
    <cellStyle name="Entrada 30" xfId="4137" xr:uid="{00000000-0005-0000-0000-0000E60E0000}"/>
    <cellStyle name="Entrada 31" xfId="4138" xr:uid="{00000000-0005-0000-0000-0000E70E0000}"/>
    <cellStyle name="Entrada 32" xfId="4139" xr:uid="{00000000-0005-0000-0000-0000E80E0000}"/>
    <cellStyle name="Entrada 33" xfId="4140" xr:uid="{00000000-0005-0000-0000-0000E90E0000}"/>
    <cellStyle name="Entrada 34" xfId="4141" xr:uid="{00000000-0005-0000-0000-0000EA0E0000}"/>
    <cellStyle name="Entrada 35" xfId="4142" xr:uid="{00000000-0005-0000-0000-0000EB0E0000}"/>
    <cellStyle name="Entrada 36" xfId="4143" xr:uid="{00000000-0005-0000-0000-0000EC0E0000}"/>
    <cellStyle name="Entrada 37" xfId="4144" xr:uid="{00000000-0005-0000-0000-0000ED0E0000}"/>
    <cellStyle name="Entrada 38" xfId="4145" xr:uid="{00000000-0005-0000-0000-0000EE0E0000}"/>
    <cellStyle name="Entrada 39" xfId="4146" xr:uid="{00000000-0005-0000-0000-0000EF0E0000}"/>
    <cellStyle name="Entrada 4" xfId="440" xr:uid="{00000000-0005-0000-0000-0000F00E0000}"/>
    <cellStyle name="Entrada 40" xfId="4147" xr:uid="{00000000-0005-0000-0000-0000F10E0000}"/>
    <cellStyle name="Entrada 41" xfId="4148" xr:uid="{00000000-0005-0000-0000-0000F20E0000}"/>
    <cellStyle name="Entrada 42" xfId="4149" xr:uid="{00000000-0005-0000-0000-0000F30E0000}"/>
    <cellStyle name="Entrada 43" xfId="4150" xr:uid="{00000000-0005-0000-0000-0000F40E0000}"/>
    <cellStyle name="Entrada 44" xfId="4151" xr:uid="{00000000-0005-0000-0000-0000F50E0000}"/>
    <cellStyle name="Entrada 45" xfId="4152" xr:uid="{00000000-0005-0000-0000-0000F60E0000}"/>
    <cellStyle name="Entrada 46" xfId="4153" xr:uid="{00000000-0005-0000-0000-0000F70E0000}"/>
    <cellStyle name="Entrada 47" xfId="4154" xr:uid="{00000000-0005-0000-0000-0000F80E0000}"/>
    <cellStyle name="Entrada 48" xfId="4155" xr:uid="{00000000-0005-0000-0000-0000F90E0000}"/>
    <cellStyle name="Entrada 49" xfId="4156" xr:uid="{00000000-0005-0000-0000-0000FA0E0000}"/>
    <cellStyle name="Entrada 5" xfId="441" xr:uid="{00000000-0005-0000-0000-0000FB0E0000}"/>
    <cellStyle name="Entrada 50" xfId="4157" xr:uid="{00000000-0005-0000-0000-0000FC0E0000}"/>
    <cellStyle name="Entrada 51" xfId="4158" xr:uid="{00000000-0005-0000-0000-0000FD0E0000}"/>
    <cellStyle name="Entrada 52" xfId="4159" xr:uid="{00000000-0005-0000-0000-0000FE0E0000}"/>
    <cellStyle name="Entrada 53" xfId="4160" xr:uid="{00000000-0005-0000-0000-0000FF0E0000}"/>
    <cellStyle name="Entrada 54" xfId="4161" xr:uid="{00000000-0005-0000-0000-0000000F0000}"/>
    <cellStyle name="Entrada 55" xfId="4162" xr:uid="{00000000-0005-0000-0000-0000010F0000}"/>
    <cellStyle name="Entrada 56" xfId="4163" xr:uid="{00000000-0005-0000-0000-0000020F0000}"/>
    <cellStyle name="Entrada 57" xfId="4164" xr:uid="{00000000-0005-0000-0000-0000030F0000}"/>
    <cellStyle name="Entrada 58" xfId="4165" xr:uid="{00000000-0005-0000-0000-0000040F0000}"/>
    <cellStyle name="Entrada 59" xfId="4166" xr:uid="{00000000-0005-0000-0000-0000050F0000}"/>
    <cellStyle name="Entrada 6" xfId="442" xr:uid="{00000000-0005-0000-0000-0000060F0000}"/>
    <cellStyle name="Entrada 60" xfId="4167" xr:uid="{00000000-0005-0000-0000-0000070F0000}"/>
    <cellStyle name="Entrada 61" xfId="4168" xr:uid="{00000000-0005-0000-0000-0000080F0000}"/>
    <cellStyle name="Entrada 62" xfId="4169" xr:uid="{00000000-0005-0000-0000-0000090F0000}"/>
    <cellStyle name="Entrada 63" xfId="4170" xr:uid="{00000000-0005-0000-0000-00000A0F0000}"/>
    <cellStyle name="Entrada 64" xfId="4171" xr:uid="{00000000-0005-0000-0000-00000B0F0000}"/>
    <cellStyle name="Entrada 65" xfId="4172" xr:uid="{00000000-0005-0000-0000-00000C0F0000}"/>
    <cellStyle name="Entrada 66" xfId="4173" xr:uid="{00000000-0005-0000-0000-00000D0F0000}"/>
    <cellStyle name="Entrada 67" xfId="4174" xr:uid="{00000000-0005-0000-0000-00000E0F0000}"/>
    <cellStyle name="Entrada 68" xfId="4175" xr:uid="{00000000-0005-0000-0000-00000F0F0000}"/>
    <cellStyle name="Entrada 69" xfId="4176" xr:uid="{00000000-0005-0000-0000-0000100F0000}"/>
    <cellStyle name="Entrada 7" xfId="443" xr:uid="{00000000-0005-0000-0000-0000110F0000}"/>
    <cellStyle name="Entrada 70" xfId="4177" xr:uid="{00000000-0005-0000-0000-0000120F0000}"/>
    <cellStyle name="Entrada 71" xfId="4178" xr:uid="{00000000-0005-0000-0000-0000130F0000}"/>
    <cellStyle name="Entrada 72" xfId="4179" xr:uid="{00000000-0005-0000-0000-0000140F0000}"/>
    <cellStyle name="Entrada 73" xfId="4180" xr:uid="{00000000-0005-0000-0000-0000150F0000}"/>
    <cellStyle name="Entrada 74" xfId="4181" xr:uid="{00000000-0005-0000-0000-0000160F0000}"/>
    <cellStyle name="Entrada 75" xfId="4182" xr:uid="{00000000-0005-0000-0000-0000170F0000}"/>
    <cellStyle name="Entrada 76" xfId="4183" xr:uid="{00000000-0005-0000-0000-0000180F0000}"/>
    <cellStyle name="Entrada 77" xfId="4184" xr:uid="{00000000-0005-0000-0000-0000190F0000}"/>
    <cellStyle name="Entrada 78" xfId="4185" xr:uid="{00000000-0005-0000-0000-00001A0F0000}"/>
    <cellStyle name="Entrada 79" xfId="4186" xr:uid="{00000000-0005-0000-0000-00001B0F0000}"/>
    <cellStyle name="Entrada 8" xfId="444" xr:uid="{00000000-0005-0000-0000-00001C0F0000}"/>
    <cellStyle name="Entrada 80" xfId="4187" xr:uid="{00000000-0005-0000-0000-00001D0F0000}"/>
    <cellStyle name="Entrada 81" xfId="4188" xr:uid="{00000000-0005-0000-0000-00001E0F0000}"/>
    <cellStyle name="Entrada 82" xfId="4189" xr:uid="{00000000-0005-0000-0000-00001F0F0000}"/>
    <cellStyle name="Entrada 83" xfId="4190" xr:uid="{00000000-0005-0000-0000-0000200F0000}"/>
    <cellStyle name="Entrada 84" xfId="4191" xr:uid="{00000000-0005-0000-0000-0000210F0000}"/>
    <cellStyle name="Entrada 85" xfId="4192" xr:uid="{00000000-0005-0000-0000-0000220F0000}"/>
    <cellStyle name="Entrada 86" xfId="4193" xr:uid="{00000000-0005-0000-0000-0000230F0000}"/>
    <cellStyle name="Entrada 87" xfId="4194" xr:uid="{00000000-0005-0000-0000-0000240F0000}"/>
    <cellStyle name="Entrada 88" xfId="4195" xr:uid="{00000000-0005-0000-0000-0000250F0000}"/>
    <cellStyle name="Entrada 89" xfId="4196" xr:uid="{00000000-0005-0000-0000-0000260F0000}"/>
    <cellStyle name="Entrada 9" xfId="445" xr:uid="{00000000-0005-0000-0000-0000270F0000}"/>
    <cellStyle name="Entrada 90" xfId="4197" xr:uid="{00000000-0005-0000-0000-0000280F0000}"/>
    <cellStyle name="Entrada 91" xfId="4198" xr:uid="{00000000-0005-0000-0000-0000290F0000}"/>
    <cellStyle name="Entrada 92" xfId="4199" xr:uid="{00000000-0005-0000-0000-00002A0F0000}"/>
    <cellStyle name="Entrada 93" xfId="4200" xr:uid="{00000000-0005-0000-0000-00002B0F0000}"/>
    <cellStyle name="Entrada 94" xfId="4201" xr:uid="{00000000-0005-0000-0000-00002C0F0000}"/>
    <cellStyle name="Entrada 95" xfId="4202" xr:uid="{00000000-0005-0000-0000-00002D0F0000}"/>
    <cellStyle name="Entrada 96" xfId="4203" xr:uid="{00000000-0005-0000-0000-00002E0F0000}"/>
    <cellStyle name="Entrada 97" xfId="4204" xr:uid="{00000000-0005-0000-0000-00002F0F0000}"/>
    <cellStyle name="Entrada 98" xfId="4205" xr:uid="{00000000-0005-0000-0000-0000300F0000}"/>
    <cellStyle name="Entrada 99" xfId="4206" xr:uid="{00000000-0005-0000-0000-0000310F0000}"/>
    <cellStyle name="Excel_BuiltIn_Comma 8" xfId="446" xr:uid="{00000000-0005-0000-0000-0000320F0000}"/>
    <cellStyle name="Explanatory Text" xfId="447" xr:uid="{00000000-0005-0000-0000-0000330F0000}"/>
    <cellStyle name="Good" xfId="448" xr:uid="{00000000-0005-0000-0000-0000340F0000}"/>
    <cellStyle name="Heading 1" xfId="449" xr:uid="{00000000-0005-0000-0000-0000350F0000}"/>
    <cellStyle name="Heading 2" xfId="450" xr:uid="{00000000-0005-0000-0000-0000360F0000}"/>
    <cellStyle name="Heading 3" xfId="451" xr:uid="{00000000-0005-0000-0000-0000370F0000}"/>
    <cellStyle name="Heading 4" xfId="452" xr:uid="{00000000-0005-0000-0000-0000380F0000}"/>
    <cellStyle name="Hiperlink" xfId="7737" builtinId="8"/>
    <cellStyle name="Hyperlink 2" xfId="453" xr:uid="{00000000-0005-0000-0000-00003A0F0000}"/>
    <cellStyle name="Hyperlink 2 2" xfId="454" xr:uid="{00000000-0005-0000-0000-00003B0F0000}"/>
    <cellStyle name="Hyperlink 2 3" xfId="455" xr:uid="{00000000-0005-0000-0000-00003C0F0000}"/>
    <cellStyle name="Hyperlink 2_PLANILHA" xfId="456" xr:uid="{00000000-0005-0000-0000-00003D0F0000}"/>
    <cellStyle name="Hyperlink 3" xfId="457" xr:uid="{00000000-0005-0000-0000-00003E0F0000}"/>
    <cellStyle name="Incorreto 10" xfId="458" xr:uid="{00000000-0005-0000-0000-00003F0F0000}"/>
    <cellStyle name="Incorreto 100" xfId="4207" xr:uid="{00000000-0005-0000-0000-0000400F0000}"/>
    <cellStyle name="Incorreto 101" xfId="4208" xr:uid="{00000000-0005-0000-0000-0000410F0000}"/>
    <cellStyle name="Incorreto 102" xfId="4209" xr:uid="{00000000-0005-0000-0000-0000420F0000}"/>
    <cellStyle name="Incorreto 103" xfId="4210" xr:uid="{00000000-0005-0000-0000-0000430F0000}"/>
    <cellStyle name="Incorreto 104" xfId="4211" xr:uid="{00000000-0005-0000-0000-0000440F0000}"/>
    <cellStyle name="Incorreto 105" xfId="4212" xr:uid="{00000000-0005-0000-0000-0000450F0000}"/>
    <cellStyle name="Incorreto 106" xfId="4213" xr:uid="{00000000-0005-0000-0000-0000460F0000}"/>
    <cellStyle name="Incorreto 107" xfId="4214" xr:uid="{00000000-0005-0000-0000-0000470F0000}"/>
    <cellStyle name="Incorreto 108" xfId="4215" xr:uid="{00000000-0005-0000-0000-0000480F0000}"/>
    <cellStyle name="Incorreto 109" xfId="4216" xr:uid="{00000000-0005-0000-0000-0000490F0000}"/>
    <cellStyle name="Incorreto 11" xfId="459" xr:uid="{00000000-0005-0000-0000-00004A0F0000}"/>
    <cellStyle name="Incorreto 110" xfId="4217" xr:uid="{00000000-0005-0000-0000-00004B0F0000}"/>
    <cellStyle name="Incorreto 111" xfId="4218" xr:uid="{00000000-0005-0000-0000-00004C0F0000}"/>
    <cellStyle name="Incorreto 112" xfId="4219" xr:uid="{00000000-0005-0000-0000-00004D0F0000}"/>
    <cellStyle name="Incorreto 113" xfId="4220" xr:uid="{00000000-0005-0000-0000-00004E0F0000}"/>
    <cellStyle name="Incorreto 114" xfId="4221" xr:uid="{00000000-0005-0000-0000-00004F0F0000}"/>
    <cellStyle name="Incorreto 115" xfId="4222" xr:uid="{00000000-0005-0000-0000-0000500F0000}"/>
    <cellStyle name="Incorreto 116" xfId="4223" xr:uid="{00000000-0005-0000-0000-0000510F0000}"/>
    <cellStyle name="Incorreto 117" xfId="4224" xr:uid="{00000000-0005-0000-0000-0000520F0000}"/>
    <cellStyle name="Incorreto 118" xfId="4225" xr:uid="{00000000-0005-0000-0000-0000530F0000}"/>
    <cellStyle name="Incorreto 119" xfId="4226" xr:uid="{00000000-0005-0000-0000-0000540F0000}"/>
    <cellStyle name="Incorreto 12" xfId="460" xr:uid="{00000000-0005-0000-0000-0000550F0000}"/>
    <cellStyle name="Incorreto 120" xfId="4227" xr:uid="{00000000-0005-0000-0000-0000560F0000}"/>
    <cellStyle name="Incorreto 121" xfId="4228" xr:uid="{00000000-0005-0000-0000-0000570F0000}"/>
    <cellStyle name="Incorreto 122" xfId="4229" xr:uid="{00000000-0005-0000-0000-0000580F0000}"/>
    <cellStyle name="Incorreto 123" xfId="4230" xr:uid="{00000000-0005-0000-0000-0000590F0000}"/>
    <cellStyle name="Incorreto 124" xfId="4231" xr:uid="{00000000-0005-0000-0000-00005A0F0000}"/>
    <cellStyle name="Incorreto 125" xfId="4232" xr:uid="{00000000-0005-0000-0000-00005B0F0000}"/>
    <cellStyle name="Incorreto 126" xfId="4233" xr:uid="{00000000-0005-0000-0000-00005C0F0000}"/>
    <cellStyle name="Incorreto 127" xfId="4234" xr:uid="{00000000-0005-0000-0000-00005D0F0000}"/>
    <cellStyle name="Incorreto 128" xfId="4235" xr:uid="{00000000-0005-0000-0000-00005E0F0000}"/>
    <cellStyle name="Incorreto 129" xfId="4236" xr:uid="{00000000-0005-0000-0000-00005F0F0000}"/>
    <cellStyle name="Incorreto 13" xfId="461" xr:uid="{00000000-0005-0000-0000-0000600F0000}"/>
    <cellStyle name="Incorreto 130" xfId="4237" xr:uid="{00000000-0005-0000-0000-0000610F0000}"/>
    <cellStyle name="Incorreto 131" xfId="4238" xr:uid="{00000000-0005-0000-0000-0000620F0000}"/>
    <cellStyle name="Incorreto 132" xfId="4239" xr:uid="{00000000-0005-0000-0000-0000630F0000}"/>
    <cellStyle name="Incorreto 133" xfId="4240" xr:uid="{00000000-0005-0000-0000-0000640F0000}"/>
    <cellStyle name="Incorreto 134" xfId="4241" xr:uid="{00000000-0005-0000-0000-0000650F0000}"/>
    <cellStyle name="Incorreto 14" xfId="462" xr:uid="{00000000-0005-0000-0000-0000660F0000}"/>
    <cellStyle name="Incorreto 15" xfId="463" xr:uid="{00000000-0005-0000-0000-0000670F0000}"/>
    <cellStyle name="Incorreto 16" xfId="4242" xr:uid="{00000000-0005-0000-0000-0000680F0000}"/>
    <cellStyle name="Incorreto 17" xfId="4243" xr:uid="{00000000-0005-0000-0000-0000690F0000}"/>
    <cellStyle name="Incorreto 18" xfId="4244" xr:uid="{00000000-0005-0000-0000-00006A0F0000}"/>
    <cellStyle name="Incorreto 19" xfId="4245" xr:uid="{00000000-0005-0000-0000-00006B0F0000}"/>
    <cellStyle name="Incorreto 2" xfId="464" xr:uid="{00000000-0005-0000-0000-00006C0F0000}"/>
    <cellStyle name="Incorreto 20" xfId="4246" xr:uid="{00000000-0005-0000-0000-00006D0F0000}"/>
    <cellStyle name="Incorreto 21" xfId="4247" xr:uid="{00000000-0005-0000-0000-00006E0F0000}"/>
    <cellStyle name="Incorreto 22" xfId="4248" xr:uid="{00000000-0005-0000-0000-00006F0F0000}"/>
    <cellStyle name="Incorreto 23" xfId="4249" xr:uid="{00000000-0005-0000-0000-0000700F0000}"/>
    <cellStyle name="Incorreto 24" xfId="4250" xr:uid="{00000000-0005-0000-0000-0000710F0000}"/>
    <cellStyle name="Incorreto 25" xfId="4251" xr:uid="{00000000-0005-0000-0000-0000720F0000}"/>
    <cellStyle name="Incorreto 26" xfId="4252" xr:uid="{00000000-0005-0000-0000-0000730F0000}"/>
    <cellStyle name="Incorreto 27" xfId="4253" xr:uid="{00000000-0005-0000-0000-0000740F0000}"/>
    <cellStyle name="Incorreto 28" xfId="4254" xr:uid="{00000000-0005-0000-0000-0000750F0000}"/>
    <cellStyle name="Incorreto 29" xfId="4255" xr:uid="{00000000-0005-0000-0000-0000760F0000}"/>
    <cellStyle name="Incorreto 3" xfId="465" xr:uid="{00000000-0005-0000-0000-0000770F0000}"/>
    <cellStyle name="Incorreto 30" xfId="4256" xr:uid="{00000000-0005-0000-0000-0000780F0000}"/>
    <cellStyle name="Incorreto 31" xfId="4257" xr:uid="{00000000-0005-0000-0000-0000790F0000}"/>
    <cellStyle name="Incorreto 32" xfId="4258" xr:uid="{00000000-0005-0000-0000-00007A0F0000}"/>
    <cellStyle name="Incorreto 33" xfId="4259" xr:uid="{00000000-0005-0000-0000-00007B0F0000}"/>
    <cellStyle name="Incorreto 34" xfId="4260" xr:uid="{00000000-0005-0000-0000-00007C0F0000}"/>
    <cellStyle name="Incorreto 35" xfId="4261" xr:uid="{00000000-0005-0000-0000-00007D0F0000}"/>
    <cellStyle name="Incorreto 36" xfId="4262" xr:uid="{00000000-0005-0000-0000-00007E0F0000}"/>
    <cellStyle name="Incorreto 37" xfId="4263" xr:uid="{00000000-0005-0000-0000-00007F0F0000}"/>
    <cellStyle name="Incorreto 38" xfId="4264" xr:uid="{00000000-0005-0000-0000-0000800F0000}"/>
    <cellStyle name="Incorreto 39" xfId="4265" xr:uid="{00000000-0005-0000-0000-0000810F0000}"/>
    <cellStyle name="Incorreto 4" xfId="466" xr:uid="{00000000-0005-0000-0000-0000820F0000}"/>
    <cellStyle name="Incorreto 40" xfId="4266" xr:uid="{00000000-0005-0000-0000-0000830F0000}"/>
    <cellStyle name="Incorreto 41" xfId="4267" xr:uid="{00000000-0005-0000-0000-0000840F0000}"/>
    <cellStyle name="Incorreto 42" xfId="4268" xr:uid="{00000000-0005-0000-0000-0000850F0000}"/>
    <cellStyle name="Incorreto 43" xfId="4269" xr:uid="{00000000-0005-0000-0000-0000860F0000}"/>
    <cellStyle name="Incorreto 44" xfId="4270" xr:uid="{00000000-0005-0000-0000-0000870F0000}"/>
    <cellStyle name="Incorreto 45" xfId="4271" xr:uid="{00000000-0005-0000-0000-0000880F0000}"/>
    <cellStyle name="Incorreto 46" xfId="4272" xr:uid="{00000000-0005-0000-0000-0000890F0000}"/>
    <cellStyle name="Incorreto 47" xfId="4273" xr:uid="{00000000-0005-0000-0000-00008A0F0000}"/>
    <cellStyle name="Incorreto 48" xfId="4274" xr:uid="{00000000-0005-0000-0000-00008B0F0000}"/>
    <cellStyle name="Incorreto 49" xfId="4275" xr:uid="{00000000-0005-0000-0000-00008C0F0000}"/>
    <cellStyle name="Incorreto 5" xfId="467" xr:uid="{00000000-0005-0000-0000-00008D0F0000}"/>
    <cellStyle name="Incorreto 50" xfId="4276" xr:uid="{00000000-0005-0000-0000-00008E0F0000}"/>
    <cellStyle name="Incorreto 51" xfId="4277" xr:uid="{00000000-0005-0000-0000-00008F0F0000}"/>
    <cellStyle name="Incorreto 52" xfId="4278" xr:uid="{00000000-0005-0000-0000-0000900F0000}"/>
    <cellStyle name="Incorreto 53" xfId="4279" xr:uid="{00000000-0005-0000-0000-0000910F0000}"/>
    <cellStyle name="Incorreto 54" xfId="4280" xr:uid="{00000000-0005-0000-0000-0000920F0000}"/>
    <cellStyle name="Incorreto 55" xfId="4281" xr:uid="{00000000-0005-0000-0000-0000930F0000}"/>
    <cellStyle name="Incorreto 56" xfId="4282" xr:uid="{00000000-0005-0000-0000-0000940F0000}"/>
    <cellStyle name="Incorreto 57" xfId="4283" xr:uid="{00000000-0005-0000-0000-0000950F0000}"/>
    <cellStyle name="Incorreto 58" xfId="4284" xr:uid="{00000000-0005-0000-0000-0000960F0000}"/>
    <cellStyle name="Incorreto 59" xfId="4285" xr:uid="{00000000-0005-0000-0000-0000970F0000}"/>
    <cellStyle name="Incorreto 6" xfId="468" xr:uid="{00000000-0005-0000-0000-0000980F0000}"/>
    <cellStyle name="Incorreto 60" xfId="4286" xr:uid="{00000000-0005-0000-0000-0000990F0000}"/>
    <cellStyle name="Incorreto 61" xfId="4287" xr:uid="{00000000-0005-0000-0000-00009A0F0000}"/>
    <cellStyle name="Incorreto 62" xfId="4288" xr:uid="{00000000-0005-0000-0000-00009B0F0000}"/>
    <cellStyle name="Incorreto 63" xfId="4289" xr:uid="{00000000-0005-0000-0000-00009C0F0000}"/>
    <cellStyle name="Incorreto 64" xfId="4290" xr:uid="{00000000-0005-0000-0000-00009D0F0000}"/>
    <cellStyle name="Incorreto 65" xfId="4291" xr:uid="{00000000-0005-0000-0000-00009E0F0000}"/>
    <cellStyle name="Incorreto 66" xfId="4292" xr:uid="{00000000-0005-0000-0000-00009F0F0000}"/>
    <cellStyle name="Incorreto 67" xfId="4293" xr:uid="{00000000-0005-0000-0000-0000A00F0000}"/>
    <cellStyle name="Incorreto 68" xfId="4294" xr:uid="{00000000-0005-0000-0000-0000A10F0000}"/>
    <cellStyle name="Incorreto 69" xfId="4295" xr:uid="{00000000-0005-0000-0000-0000A20F0000}"/>
    <cellStyle name="Incorreto 7" xfId="469" xr:uid="{00000000-0005-0000-0000-0000A30F0000}"/>
    <cellStyle name="Incorreto 70" xfId="4296" xr:uid="{00000000-0005-0000-0000-0000A40F0000}"/>
    <cellStyle name="Incorreto 71" xfId="4297" xr:uid="{00000000-0005-0000-0000-0000A50F0000}"/>
    <cellStyle name="Incorreto 72" xfId="4298" xr:uid="{00000000-0005-0000-0000-0000A60F0000}"/>
    <cellStyle name="Incorreto 73" xfId="4299" xr:uid="{00000000-0005-0000-0000-0000A70F0000}"/>
    <cellStyle name="Incorreto 74" xfId="4300" xr:uid="{00000000-0005-0000-0000-0000A80F0000}"/>
    <cellStyle name="Incorreto 75" xfId="4301" xr:uid="{00000000-0005-0000-0000-0000A90F0000}"/>
    <cellStyle name="Incorreto 76" xfId="4302" xr:uid="{00000000-0005-0000-0000-0000AA0F0000}"/>
    <cellStyle name="Incorreto 77" xfId="4303" xr:uid="{00000000-0005-0000-0000-0000AB0F0000}"/>
    <cellStyle name="Incorreto 78" xfId="4304" xr:uid="{00000000-0005-0000-0000-0000AC0F0000}"/>
    <cellStyle name="Incorreto 79" xfId="4305" xr:uid="{00000000-0005-0000-0000-0000AD0F0000}"/>
    <cellStyle name="Incorreto 8" xfId="470" xr:uid="{00000000-0005-0000-0000-0000AE0F0000}"/>
    <cellStyle name="Incorreto 80" xfId="4306" xr:uid="{00000000-0005-0000-0000-0000AF0F0000}"/>
    <cellStyle name="Incorreto 81" xfId="4307" xr:uid="{00000000-0005-0000-0000-0000B00F0000}"/>
    <cellStyle name="Incorreto 82" xfId="4308" xr:uid="{00000000-0005-0000-0000-0000B10F0000}"/>
    <cellStyle name="Incorreto 83" xfId="4309" xr:uid="{00000000-0005-0000-0000-0000B20F0000}"/>
    <cellStyle name="Incorreto 84" xfId="4310" xr:uid="{00000000-0005-0000-0000-0000B30F0000}"/>
    <cellStyle name="Incorreto 85" xfId="4311" xr:uid="{00000000-0005-0000-0000-0000B40F0000}"/>
    <cellStyle name="Incorreto 86" xfId="4312" xr:uid="{00000000-0005-0000-0000-0000B50F0000}"/>
    <cellStyle name="Incorreto 87" xfId="4313" xr:uid="{00000000-0005-0000-0000-0000B60F0000}"/>
    <cellStyle name="Incorreto 88" xfId="4314" xr:uid="{00000000-0005-0000-0000-0000B70F0000}"/>
    <cellStyle name="Incorreto 89" xfId="4315" xr:uid="{00000000-0005-0000-0000-0000B80F0000}"/>
    <cellStyle name="Incorreto 9" xfId="471" xr:uid="{00000000-0005-0000-0000-0000B90F0000}"/>
    <cellStyle name="Incorreto 90" xfId="4316" xr:uid="{00000000-0005-0000-0000-0000BA0F0000}"/>
    <cellStyle name="Incorreto 91" xfId="4317" xr:uid="{00000000-0005-0000-0000-0000BB0F0000}"/>
    <cellStyle name="Incorreto 92" xfId="4318" xr:uid="{00000000-0005-0000-0000-0000BC0F0000}"/>
    <cellStyle name="Incorreto 93" xfId="4319" xr:uid="{00000000-0005-0000-0000-0000BD0F0000}"/>
    <cellStyle name="Incorreto 94" xfId="4320" xr:uid="{00000000-0005-0000-0000-0000BE0F0000}"/>
    <cellStyle name="Incorreto 95" xfId="4321" xr:uid="{00000000-0005-0000-0000-0000BF0F0000}"/>
    <cellStyle name="Incorreto 96" xfId="4322" xr:uid="{00000000-0005-0000-0000-0000C00F0000}"/>
    <cellStyle name="Incorreto 97" xfId="4323" xr:uid="{00000000-0005-0000-0000-0000C10F0000}"/>
    <cellStyle name="Incorreto 98" xfId="4324" xr:uid="{00000000-0005-0000-0000-0000C20F0000}"/>
    <cellStyle name="Incorreto 99" xfId="4325" xr:uid="{00000000-0005-0000-0000-0000C30F0000}"/>
    <cellStyle name="Indefinido" xfId="472" xr:uid="{00000000-0005-0000-0000-0000C40F0000}"/>
    <cellStyle name="Input" xfId="473" xr:uid="{00000000-0005-0000-0000-0000C50F0000}"/>
    <cellStyle name="item" xfId="474" xr:uid="{00000000-0005-0000-0000-0000C60F0000}"/>
    <cellStyle name="Linked Cell" xfId="475" xr:uid="{00000000-0005-0000-0000-0000C70F0000}"/>
    <cellStyle name="Moeda 2" xfId="8" xr:uid="{00000000-0005-0000-0000-0000C80F0000}"/>
    <cellStyle name="Moeda 2 2" xfId="476" xr:uid="{00000000-0005-0000-0000-0000C90F0000}"/>
    <cellStyle name="Moeda 2_PLANILHA" xfId="477" xr:uid="{00000000-0005-0000-0000-0000CA0F0000}"/>
    <cellStyle name="Moeda 3" xfId="4326" xr:uid="{00000000-0005-0000-0000-0000CB0F0000}"/>
    <cellStyle name="Neutra 10" xfId="478" xr:uid="{00000000-0005-0000-0000-0000CC0F0000}"/>
    <cellStyle name="Neutra 100" xfId="4327" xr:uid="{00000000-0005-0000-0000-0000CD0F0000}"/>
    <cellStyle name="Neutra 101" xfId="4328" xr:uid="{00000000-0005-0000-0000-0000CE0F0000}"/>
    <cellStyle name="Neutra 102" xfId="4329" xr:uid="{00000000-0005-0000-0000-0000CF0F0000}"/>
    <cellStyle name="Neutra 103" xfId="4330" xr:uid="{00000000-0005-0000-0000-0000D00F0000}"/>
    <cellStyle name="Neutra 104" xfId="4331" xr:uid="{00000000-0005-0000-0000-0000D10F0000}"/>
    <cellStyle name="Neutra 105" xfId="4332" xr:uid="{00000000-0005-0000-0000-0000D20F0000}"/>
    <cellStyle name="Neutra 106" xfId="4333" xr:uid="{00000000-0005-0000-0000-0000D30F0000}"/>
    <cellStyle name="Neutra 107" xfId="4334" xr:uid="{00000000-0005-0000-0000-0000D40F0000}"/>
    <cellStyle name="Neutra 108" xfId="4335" xr:uid="{00000000-0005-0000-0000-0000D50F0000}"/>
    <cellStyle name="Neutra 109" xfId="4336" xr:uid="{00000000-0005-0000-0000-0000D60F0000}"/>
    <cellStyle name="Neutra 11" xfId="479" xr:uid="{00000000-0005-0000-0000-0000D70F0000}"/>
    <cellStyle name="Neutra 110" xfId="4337" xr:uid="{00000000-0005-0000-0000-0000D80F0000}"/>
    <cellStyle name="Neutra 111" xfId="4338" xr:uid="{00000000-0005-0000-0000-0000D90F0000}"/>
    <cellStyle name="Neutra 112" xfId="4339" xr:uid="{00000000-0005-0000-0000-0000DA0F0000}"/>
    <cellStyle name="Neutra 113" xfId="4340" xr:uid="{00000000-0005-0000-0000-0000DB0F0000}"/>
    <cellStyle name="Neutra 114" xfId="4341" xr:uid="{00000000-0005-0000-0000-0000DC0F0000}"/>
    <cellStyle name="Neutra 115" xfId="4342" xr:uid="{00000000-0005-0000-0000-0000DD0F0000}"/>
    <cellStyle name="Neutra 116" xfId="4343" xr:uid="{00000000-0005-0000-0000-0000DE0F0000}"/>
    <cellStyle name="Neutra 117" xfId="4344" xr:uid="{00000000-0005-0000-0000-0000DF0F0000}"/>
    <cellStyle name="Neutra 118" xfId="4345" xr:uid="{00000000-0005-0000-0000-0000E00F0000}"/>
    <cellStyle name="Neutra 119" xfId="4346" xr:uid="{00000000-0005-0000-0000-0000E10F0000}"/>
    <cellStyle name="Neutra 12" xfId="480" xr:uid="{00000000-0005-0000-0000-0000E20F0000}"/>
    <cellStyle name="Neutra 120" xfId="4347" xr:uid="{00000000-0005-0000-0000-0000E30F0000}"/>
    <cellStyle name="Neutra 121" xfId="4348" xr:uid="{00000000-0005-0000-0000-0000E40F0000}"/>
    <cellStyle name="Neutra 122" xfId="4349" xr:uid="{00000000-0005-0000-0000-0000E50F0000}"/>
    <cellStyle name="Neutra 123" xfId="4350" xr:uid="{00000000-0005-0000-0000-0000E60F0000}"/>
    <cellStyle name="Neutra 124" xfId="4351" xr:uid="{00000000-0005-0000-0000-0000E70F0000}"/>
    <cellStyle name="Neutra 125" xfId="4352" xr:uid="{00000000-0005-0000-0000-0000E80F0000}"/>
    <cellStyle name="Neutra 126" xfId="4353" xr:uid="{00000000-0005-0000-0000-0000E90F0000}"/>
    <cellStyle name="Neutra 127" xfId="4354" xr:uid="{00000000-0005-0000-0000-0000EA0F0000}"/>
    <cellStyle name="Neutra 128" xfId="4355" xr:uid="{00000000-0005-0000-0000-0000EB0F0000}"/>
    <cellStyle name="Neutra 129" xfId="4356" xr:uid="{00000000-0005-0000-0000-0000EC0F0000}"/>
    <cellStyle name="Neutra 13" xfId="481" xr:uid="{00000000-0005-0000-0000-0000ED0F0000}"/>
    <cellStyle name="Neutra 130" xfId="4357" xr:uid="{00000000-0005-0000-0000-0000EE0F0000}"/>
    <cellStyle name="Neutra 131" xfId="4358" xr:uid="{00000000-0005-0000-0000-0000EF0F0000}"/>
    <cellStyle name="Neutra 132" xfId="4359" xr:uid="{00000000-0005-0000-0000-0000F00F0000}"/>
    <cellStyle name="Neutra 133" xfId="4360" xr:uid="{00000000-0005-0000-0000-0000F10F0000}"/>
    <cellStyle name="Neutra 134" xfId="4361" xr:uid="{00000000-0005-0000-0000-0000F20F0000}"/>
    <cellStyle name="Neutra 14" xfId="482" xr:uid="{00000000-0005-0000-0000-0000F30F0000}"/>
    <cellStyle name="Neutra 15" xfId="483" xr:uid="{00000000-0005-0000-0000-0000F40F0000}"/>
    <cellStyle name="Neutra 16" xfId="4362" xr:uid="{00000000-0005-0000-0000-0000F50F0000}"/>
    <cellStyle name="Neutra 17" xfId="4363" xr:uid="{00000000-0005-0000-0000-0000F60F0000}"/>
    <cellStyle name="Neutra 18" xfId="4364" xr:uid="{00000000-0005-0000-0000-0000F70F0000}"/>
    <cellStyle name="Neutra 19" xfId="4365" xr:uid="{00000000-0005-0000-0000-0000F80F0000}"/>
    <cellStyle name="Neutra 2" xfId="484" xr:uid="{00000000-0005-0000-0000-0000F90F0000}"/>
    <cellStyle name="Neutra 20" xfId="4366" xr:uid="{00000000-0005-0000-0000-0000FA0F0000}"/>
    <cellStyle name="Neutra 21" xfId="4367" xr:uid="{00000000-0005-0000-0000-0000FB0F0000}"/>
    <cellStyle name="Neutra 22" xfId="4368" xr:uid="{00000000-0005-0000-0000-0000FC0F0000}"/>
    <cellStyle name="Neutra 23" xfId="4369" xr:uid="{00000000-0005-0000-0000-0000FD0F0000}"/>
    <cellStyle name="Neutra 24" xfId="4370" xr:uid="{00000000-0005-0000-0000-0000FE0F0000}"/>
    <cellStyle name="Neutra 25" xfId="4371" xr:uid="{00000000-0005-0000-0000-0000FF0F0000}"/>
    <cellStyle name="Neutra 26" xfId="4372" xr:uid="{00000000-0005-0000-0000-000000100000}"/>
    <cellStyle name="Neutra 27" xfId="4373" xr:uid="{00000000-0005-0000-0000-000001100000}"/>
    <cellStyle name="Neutra 28" xfId="4374" xr:uid="{00000000-0005-0000-0000-000002100000}"/>
    <cellStyle name="Neutra 29" xfId="4375" xr:uid="{00000000-0005-0000-0000-000003100000}"/>
    <cellStyle name="Neutra 3" xfId="485" xr:uid="{00000000-0005-0000-0000-000004100000}"/>
    <cellStyle name="Neutra 30" xfId="4376" xr:uid="{00000000-0005-0000-0000-000005100000}"/>
    <cellStyle name="Neutra 31" xfId="4377" xr:uid="{00000000-0005-0000-0000-000006100000}"/>
    <cellStyle name="Neutra 32" xfId="4378" xr:uid="{00000000-0005-0000-0000-000007100000}"/>
    <cellStyle name="Neutra 33" xfId="4379" xr:uid="{00000000-0005-0000-0000-000008100000}"/>
    <cellStyle name="Neutra 34" xfId="4380" xr:uid="{00000000-0005-0000-0000-000009100000}"/>
    <cellStyle name="Neutra 35" xfId="4381" xr:uid="{00000000-0005-0000-0000-00000A100000}"/>
    <cellStyle name="Neutra 36" xfId="4382" xr:uid="{00000000-0005-0000-0000-00000B100000}"/>
    <cellStyle name="Neutra 37" xfId="4383" xr:uid="{00000000-0005-0000-0000-00000C100000}"/>
    <cellStyle name="Neutra 38" xfId="4384" xr:uid="{00000000-0005-0000-0000-00000D100000}"/>
    <cellStyle name="Neutra 39" xfId="4385" xr:uid="{00000000-0005-0000-0000-00000E100000}"/>
    <cellStyle name="Neutra 4" xfId="486" xr:uid="{00000000-0005-0000-0000-00000F100000}"/>
    <cellStyle name="Neutra 40" xfId="4386" xr:uid="{00000000-0005-0000-0000-000010100000}"/>
    <cellStyle name="Neutra 41" xfId="4387" xr:uid="{00000000-0005-0000-0000-000011100000}"/>
    <cellStyle name="Neutra 42" xfId="4388" xr:uid="{00000000-0005-0000-0000-000012100000}"/>
    <cellStyle name="Neutra 43" xfId="4389" xr:uid="{00000000-0005-0000-0000-000013100000}"/>
    <cellStyle name="Neutra 44" xfId="4390" xr:uid="{00000000-0005-0000-0000-000014100000}"/>
    <cellStyle name="Neutra 45" xfId="4391" xr:uid="{00000000-0005-0000-0000-000015100000}"/>
    <cellStyle name="Neutra 46" xfId="4392" xr:uid="{00000000-0005-0000-0000-000016100000}"/>
    <cellStyle name="Neutra 47" xfId="4393" xr:uid="{00000000-0005-0000-0000-000017100000}"/>
    <cellStyle name="Neutra 48" xfId="4394" xr:uid="{00000000-0005-0000-0000-000018100000}"/>
    <cellStyle name="Neutra 49" xfId="4395" xr:uid="{00000000-0005-0000-0000-000019100000}"/>
    <cellStyle name="Neutra 5" xfId="487" xr:uid="{00000000-0005-0000-0000-00001A100000}"/>
    <cellStyle name="Neutra 50" xfId="4396" xr:uid="{00000000-0005-0000-0000-00001B100000}"/>
    <cellStyle name="Neutra 51" xfId="4397" xr:uid="{00000000-0005-0000-0000-00001C100000}"/>
    <cellStyle name="Neutra 52" xfId="4398" xr:uid="{00000000-0005-0000-0000-00001D100000}"/>
    <cellStyle name="Neutra 53" xfId="4399" xr:uid="{00000000-0005-0000-0000-00001E100000}"/>
    <cellStyle name="Neutra 54" xfId="4400" xr:uid="{00000000-0005-0000-0000-00001F100000}"/>
    <cellStyle name="Neutra 55" xfId="4401" xr:uid="{00000000-0005-0000-0000-000020100000}"/>
    <cellStyle name="Neutra 56" xfId="4402" xr:uid="{00000000-0005-0000-0000-000021100000}"/>
    <cellStyle name="Neutra 57" xfId="4403" xr:uid="{00000000-0005-0000-0000-000022100000}"/>
    <cellStyle name="Neutra 58" xfId="4404" xr:uid="{00000000-0005-0000-0000-000023100000}"/>
    <cellStyle name="Neutra 59" xfId="4405" xr:uid="{00000000-0005-0000-0000-000024100000}"/>
    <cellStyle name="Neutra 6" xfId="488" xr:uid="{00000000-0005-0000-0000-000025100000}"/>
    <cellStyle name="Neutra 60" xfId="4406" xr:uid="{00000000-0005-0000-0000-000026100000}"/>
    <cellStyle name="Neutra 61" xfId="4407" xr:uid="{00000000-0005-0000-0000-000027100000}"/>
    <cellStyle name="Neutra 62" xfId="4408" xr:uid="{00000000-0005-0000-0000-000028100000}"/>
    <cellStyle name="Neutra 63" xfId="4409" xr:uid="{00000000-0005-0000-0000-000029100000}"/>
    <cellStyle name="Neutra 64" xfId="4410" xr:uid="{00000000-0005-0000-0000-00002A100000}"/>
    <cellStyle name="Neutra 65" xfId="4411" xr:uid="{00000000-0005-0000-0000-00002B100000}"/>
    <cellStyle name="Neutra 66" xfId="4412" xr:uid="{00000000-0005-0000-0000-00002C100000}"/>
    <cellStyle name="Neutra 67" xfId="4413" xr:uid="{00000000-0005-0000-0000-00002D100000}"/>
    <cellStyle name="Neutra 68" xfId="4414" xr:uid="{00000000-0005-0000-0000-00002E100000}"/>
    <cellStyle name="Neutra 69" xfId="4415" xr:uid="{00000000-0005-0000-0000-00002F100000}"/>
    <cellStyle name="Neutra 7" xfId="489" xr:uid="{00000000-0005-0000-0000-000030100000}"/>
    <cellStyle name="Neutra 70" xfId="4416" xr:uid="{00000000-0005-0000-0000-000031100000}"/>
    <cellStyle name="Neutra 71" xfId="4417" xr:uid="{00000000-0005-0000-0000-000032100000}"/>
    <cellStyle name="Neutra 72" xfId="4418" xr:uid="{00000000-0005-0000-0000-000033100000}"/>
    <cellStyle name="Neutra 73" xfId="4419" xr:uid="{00000000-0005-0000-0000-000034100000}"/>
    <cellStyle name="Neutra 74" xfId="4420" xr:uid="{00000000-0005-0000-0000-000035100000}"/>
    <cellStyle name="Neutra 75" xfId="4421" xr:uid="{00000000-0005-0000-0000-000036100000}"/>
    <cellStyle name="Neutra 76" xfId="4422" xr:uid="{00000000-0005-0000-0000-000037100000}"/>
    <cellStyle name="Neutra 77" xfId="4423" xr:uid="{00000000-0005-0000-0000-000038100000}"/>
    <cellStyle name="Neutra 78" xfId="4424" xr:uid="{00000000-0005-0000-0000-000039100000}"/>
    <cellStyle name="Neutra 79" xfId="4425" xr:uid="{00000000-0005-0000-0000-00003A100000}"/>
    <cellStyle name="Neutra 8" xfId="490" xr:uid="{00000000-0005-0000-0000-00003B100000}"/>
    <cellStyle name="Neutra 80" xfId="4426" xr:uid="{00000000-0005-0000-0000-00003C100000}"/>
    <cellStyle name="Neutra 81" xfId="4427" xr:uid="{00000000-0005-0000-0000-00003D100000}"/>
    <cellStyle name="Neutra 82" xfId="4428" xr:uid="{00000000-0005-0000-0000-00003E100000}"/>
    <cellStyle name="Neutra 83" xfId="4429" xr:uid="{00000000-0005-0000-0000-00003F100000}"/>
    <cellStyle name="Neutra 84" xfId="4430" xr:uid="{00000000-0005-0000-0000-000040100000}"/>
    <cellStyle name="Neutra 85" xfId="4431" xr:uid="{00000000-0005-0000-0000-000041100000}"/>
    <cellStyle name="Neutra 86" xfId="4432" xr:uid="{00000000-0005-0000-0000-000042100000}"/>
    <cellStyle name="Neutra 87" xfId="4433" xr:uid="{00000000-0005-0000-0000-000043100000}"/>
    <cellStyle name="Neutra 88" xfId="4434" xr:uid="{00000000-0005-0000-0000-000044100000}"/>
    <cellStyle name="Neutra 89" xfId="4435" xr:uid="{00000000-0005-0000-0000-000045100000}"/>
    <cellStyle name="Neutra 9" xfId="491" xr:uid="{00000000-0005-0000-0000-000046100000}"/>
    <cellStyle name="Neutra 90" xfId="4436" xr:uid="{00000000-0005-0000-0000-000047100000}"/>
    <cellStyle name="Neutra 91" xfId="4437" xr:uid="{00000000-0005-0000-0000-000048100000}"/>
    <cellStyle name="Neutra 92" xfId="4438" xr:uid="{00000000-0005-0000-0000-000049100000}"/>
    <cellStyle name="Neutra 93" xfId="4439" xr:uid="{00000000-0005-0000-0000-00004A100000}"/>
    <cellStyle name="Neutra 94" xfId="4440" xr:uid="{00000000-0005-0000-0000-00004B100000}"/>
    <cellStyle name="Neutra 95" xfId="4441" xr:uid="{00000000-0005-0000-0000-00004C100000}"/>
    <cellStyle name="Neutra 96" xfId="4442" xr:uid="{00000000-0005-0000-0000-00004D100000}"/>
    <cellStyle name="Neutra 97" xfId="4443" xr:uid="{00000000-0005-0000-0000-00004E100000}"/>
    <cellStyle name="Neutra 98" xfId="4444" xr:uid="{00000000-0005-0000-0000-00004F100000}"/>
    <cellStyle name="Neutra 99" xfId="4445" xr:uid="{00000000-0005-0000-0000-000050100000}"/>
    <cellStyle name="Neutral" xfId="492" xr:uid="{00000000-0005-0000-0000-000051100000}"/>
    <cellStyle name="Normal" xfId="0" builtinId="0"/>
    <cellStyle name="Normal 10" xfId="7" xr:uid="{00000000-0005-0000-0000-000053100000}"/>
    <cellStyle name="Normal 10 2 2" xfId="7739" xr:uid="{00000000-0005-0000-0000-000054100000}"/>
    <cellStyle name="Normal 11" xfId="493" xr:uid="{00000000-0005-0000-0000-000055100000}"/>
    <cellStyle name="Normal 12" xfId="494" xr:uid="{00000000-0005-0000-0000-000056100000}"/>
    <cellStyle name="Normal 13" xfId="753" xr:uid="{00000000-0005-0000-0000-000057100000}"/>
    <cellStyle name="Normal 14" xfId="495" xr:uid="{00000000-0005-0000-0000-000058100000}"/>
    <cellStyle name="Normal 15" xfId="496" xr:uid="{00000000-0005-0000-0000-000059100000}"/>
    <cellStyle name="Normal 16" xfId="497" xr:uid="{00000000-0005-0000-0000-00005A100000}"/>
    <cellStyle name="Normal 17" xfId="498" xr:uid="{00000000-0005-0000-0000-00005B100000}"/>
    <cellStyle name="Normal 18" xfId="499" xr:uid="{00000000-0005-0000-0000-00005C100000}"/>
    <cellStyle name="Normal 19" xfId="500" xr:uid="{00000000-0005-0000-0000-00005D100000}"/>
    <cellStyle name="Normal 2" xfId="1" xr:uid="{00000000-0005-0000-0000-00005E100000}"/>
    <cellStyle name="Normal 2 10" xfId="501" xr:uid="{00000000-0005-0000-0000-00005F100000}"/>
    <cellStyle name="Normal 2 11" xfId="4446" xr:uid="{00000000-0005-0000-0000-000060100000}"/>
    <cellStyle name="Normal 2 12" xfId="4447" xr:uid="{00000000-0005-0000-0000-000061100000}"/>
    <cellStyle name="Normal 2 13" xfId="4448" xr:uid="{00000000-0005-0000-0000-000062100000}"/>
    <cellStyle name="Normal 2 14" xfId="4449" xr:uid="{00000000-0005-0000-0000-000063100000}"/>
    <cellStyle name="Normal 2 15" xfId="4450" xr:uid="{00000000-0005-0000-0000-000064100000}"/>
    <cellStyle name="Normal 2 16" xfId="4451" xr:uid="{00000000-0005-0000-0000-000065100000}"/>
    <cellStyle name="Normal 2 2" xfId="9" xr:uid="{00000000-0005-0000-0000-000066100000}"/>
    <cellStyle name="Normal 2 2 2" xfId="502" xr:uid="{00000000-0005-0000-0000-000067100000}"/>
    <cellStyle name="Normal 2 3" xfId="503" xr:uid="{00000000-0005-0000-0000-000068100000}"/>
    <cellStyle name="Normal 2 4" xfId="504" xr:uid="{00000000-0005-0000-0000-000069100000}"/>
    <cellStyle name="Normal 2 5" xfId="505" xr:uid="{00000000-0005-0000-0000-00006A100000}"/>
    <cellStyle name="Normal 2 6" xfId="506" xr:uid="{00000000-0005-0000-0000-00006B100000}"/>
    <cellStyle name="Normal 2 7" xfId="507" xr:uid="{00000000-0005-0000-0000-00006C100000}"/>
    <cellStyle name="Normal 2 8" xfId="4452" xr:uid="{00000000-0005-0000-0000-00006D100000}"/>
    <cellStyle name="Normal 2 9" xfId="4453" xr:uid="{00000000-0005-0000-0000-00006E100000}"/>
    <cellStyle name="Normal 2_PLANILHA" xfId="508" xr:uid="{00000000-0005-0000-0000-00006F100000}"/>
    <cellStyle name="Normal 20" xfId="4454" xr:uid="{00000000-0005-0000-0000-000070100000}"/>
    <cellStyle name="Normal 21" xfId="4455" xr:uid="{00000000-0005-0000-0000-000071100000}"/>
    <cellStyle name="Normal 22" xfId="4456" xr:uid="{00000000-0005-0000-0000-000072100000}"/>
    <cellStyle name="Normal 23" xfId="4457" xr:uid="{00000000-0005-0000-0000-000073100000}"/>
    <cellStyle name="Normal 24" xfId="4458" xr:uid="{00000000-0005-0000-0000-000074100000}"/>
    <cellStyle name="Normal 25" xfId="4459" xr:uid="{00000000-0005-0000-0000-000075100000}"/>
    <cellStyle name="Normal 26" xfId="4460" xr:uid="{00000000-0005-0000-0000-000076100000}"/>
    <cellStyle name="Normal 27" xfId="4461" xr:uid="{00000000-0005-0000-0000-000077100000}"/>
    <cellStyle name="Normal 28" xfId="4462" xr:uid="{00000000-0005-0000-0000-000078100000}"/>
    <cellStyle name="Normal 29" xfId="4463" xr:uid="{00000000-0005-0000-0000-000079100000}"/>
    <cellStyle name="Normal 3" xfId="509" xr:uid="{00000000-0005-0000-0000-00007A100000}"/>
    <cellStyle name="Normal 3 10" xfId="4464" xr:uid="{00000000-0005-0000-0000-00007B100000}"/>
    <cellStyle name="Normal 3 100" xfId="4465" xr:uid="{00000000-0005-0000-0000-00007C100000}"/>
    <cellStyle name="Normal 3 101" xfId="4466" xr:uid="{00000000-0005-0000-0000-00007D100000}"/>
    <cellStyle name="Normal 3 102" xfId="4467" xr:uid="{00000000-0005-0000-0000-00007E100000}"/>
    <cellStyle name="Normal 3 103" xfId="4468" xr:uid="{00000000-0005-0000-0000-00007F100000}"/>
    <cellStyle name="Normal 3 104" xfId="4469" xr:uid="{00000000-0005-0000-0000-000080100000}"/>
    <cellStyle name="Normal 3 105" xfId="4470" xr:uid="{00000000-0005-0000-0000-000081100000}"/>
    <cellStyle name="Normal 3 106" xfId="4471" xr:uid="{00000000-0005-0000-0000-000082100000}"/>
    <cellStyle name="Normal 3 107" xfId="4472" xr:uid="{00000000-0005-0000-0000-000083100000}"/>
    <cellStyle name="Normal 3 108" xfId="4473" xr:uid="{00000000-0005-0000-0000-000084100000}"/>
    <cellStyle name="Normal 3 109" xfId="4474" xr:uid="{00000000-0005-0000-0000-000085100000}"/>
    <cellStyle name="Normal 3 11" xfId="4475" xr:uid="{00000000-0005-0000-0000-000086100000}"/>
    <cellStyle name="Normal 3 110" xfId="4476" xr:uid="{00000000-0005-0000-0000-000087100000}"/>
    <cellStyle name="Normal 3 111" xfId="4477" xr:uid="{00000000-0005-0000-0000-000088100000}"/>
    <cellStyle name="Normal 3 112" xfId="4478" xr:uid="{00000000-0005-0000-0000-000089100000}"/>
    <cellStyle name="Normal 3 113" xfId="4479" xr:uid="{00000000-0005-0000-0000-00008A100000}"/>
    <cellStyle name="Normal 3 114" xfId="4480" xr:uid="{00000000-0005-0000-0000-00008B100000}"/>
    <cellStyle name="Normal 3 115" xfId="4481" xr:uid="{00000000-0005-0000-0000-00008C100000}"/>
    <cellStyle name="Normal 3 116" xfId="4482" xr:uid="{00000000-0005-0000-0000-00008D100000}"/>
    <cellStyle name="Normal 3 117" xfId="4483" xr:uid="{00000000-0005-0000-0000-00008E100000}"/>
    <cellStyle name="Normal 3 118" xfId="4484" xr:uid="{00000000-0005-0000-0000-00008F100000}"/>
    <cellStyle name="Normal 3 119" xfId="4485" xr:uid="{00000000-0005-0000-0000-000090100000}"/>
    <cellStyle name="Normal 3 12" xfId="4486" xr:uid="{00000000-0005-0000-0000-000091100000}"/>
    <cellStyle name="Normal 3 120" xfId="4487" xr:uid="{00000000-0005-0000-0000-000092100000}"/>
    <cellStyle name="Normal 3 121" xfId="4488" xr:uid="{00000000-0005-0000-0000-000093100000}"/>
    <cellStyle name="Normal 3 122" xfId="4489" xr:uid="{00000000-0005-0000-0000-000094100000}"/>
    <cellStyle name="Normal 3 123" xfId="4490" xr:uid="{00000000-0005-0000-0000-000095100000}"/>
    <cellStyle name="Normal 3 124" xfId="4491" xr:uid="{00000000-0005-0000-0000-000096100000}"/>
    <cellStyle name="Normal 3 125" xfId="4492" xr:uid="{00000000-0005-0000-0000-000097100000}"/>
    <cellStyle name="Normal 3 13" xfId="4493" xr:uid="{00000000-0005-0000-0000-000098100000}"/>
    <cellStyle name="Normal 3 14" xfId="4494" xr:uid="{00000000-0005-0000-0000-000099100000}"/>
    <cellStyle name="Normal 3 15" xfId="4495" xr:uid="{00000000-0005-0000-0000-00009A100000}"/>
    <cellStyle name="Normal 3 16" xfId="4496" xr:uid="{00000000-0005-0000-0000-00009B100000}"/>
    <cellStyle name="Normal 3 17" xfId="4497" xr:uid="{00000000-0005-0000-0000-00009C100000}"/>
    <cellStyle name="Normal 3 18" xfId="4498" xr:uid="{00000000-0005-0000-0000-00009D100000}"/>
    <cellStyle name="Normal 3 19" xfId="4499" xr:uid="{00000000-0005-0000-0000-00009E100000}"/>
    <cellStyle name="Normal 3 2" xfId="510" xr:uid="{00000000-0005-0000-0000-00009F100000}"/>
    <cellStyle name="Normal 3 20" xfId="4500" xr:uid="{00000000-0005-0000-0000-0000A0100000}"/>
    <cellStyle name="Normal 3 21" xfId="4501" xr:uid="{00000000-0005-0000-0000-0000A1100000}"/>
    <cellStyle name="Normal 3 22" xfId="4502" xr:uid="{00000000-0005-0000-0000-0000A2100000}"/>
    <cellStyle name="Normal 3 23" xfId="4503" xr:uid="{00000000-0005-0000-0000-0000A3100000}"/>
    <cellStyle name="Normal 3 24" xfId="4504" xr:uid="{00000000-0005-0000-0000-0000A4100000}"/>
    <cellStyle name="Normal 3 25" xfId="4505" xr:uid="{00000000-0005-0000-0000-0000A5100000}"/>
    <cellStyle name="Normal 3 26" xfId="4506" xr:uid="{00000000-0005-0000-0000-0000A6100000}"/>
    <cellStyle name="Normal 3 27" xfId="4507" xr:uid="{00000000-0005-0000-0000-0000A7100000}"/>
    <cellStyle name="Normal 3 28" xfId="4508" xr:uid="{00000000-0005-0000-0000-0000A8100000}"/>
    <cellStyle name="Normal 3 29" xfId="4509" xr:uid="{00000000-0005-0000-0000-0000A9100000}"/>
    <cellStyle name="Normal 3 3" xfId="511" xr:uid="{00000000-0005-0000-0000-0000AA100000}"/>
    <cellStyle name="Normal 3 30" xfId="4510" xr:uid="{00000000-0005-0000-0000-0000AB100000}"/>
    <cellStyle name="Normal 3 31" xfId="4511" xr:uid="{00000000-0005-0000-0000-0000AC100000}"/>
    <cellStyle name="Normal 3 32" xfId="4512" xr:uid="{00000000-0005-0000-0000-0000AD100000}"/>
    <cellStyle name="Normal 3 33" xfId="4513" xr:uid="{00000000-0005-0000-0000-0000AE100000}"/>
    <cellStyle name="Normal 3 34" xfId="4514" xr:uid="{00000000-0005-0000-0000-0000AF100000}"/>
    <cellStyle name="Normal 3 35" xfId="4515" xr:uid="{00000000-0005-0000-0000-0000B0100000}"/>
    <cellStyle name="Normal 3 36" xfId="4516" xr:uid="{00000000-0005-0000-0000-0000B1100000}"/>
    <cellStyle name="Normal 3 37" xfId="4517" xr:uid="{00000000-0005-0000-0000-0000B2100000}"/>
    <cellStyle name="Normal 3 38" xfId="4518" xr:uid="{00000000-0005-0000-0000-0000B3100000}"/>
    <cellStyle name="Normal 3 39" xfId="4519" xr:uid="{00000000-0005-0000-0000-0000B4100000}"/>
    <cellStyle name="Normal 3 4" xfId="512" xr:uid="{00000000-0005-0000-0000-0000B5100000}"/>
    <cellStyle name="Normal 3 40" xfId="4520" xr:uid="{00000000-0005-0000-0000-0000B6100000}"/>
    <cellStyle name="Normal 3 41" xfId="4521" xr:uid="{00000000-0005-0000-0000-0000B7100000}"/>
    <cellStyle name="Normal 3 42" xfId="4522" xr:uid="{00000000-0005-0000-0000-0000B8100000}"/>
    <cellStyle name="Normal 3 43" xfId="4523" xr:uid="{00000000-0005-0000-0000-0000B9100000}"/>
    <cellStyle name="Normal 3 44" xfId="4524" xr:uid="{00000000-0005-0000-0000-0000BA100000}"/>
    <cellStyle name="Normal 3 45" xfId="4525" xr:uid="{00000000-0005-0000-0000-0000BB100000}"/>
    <cellStyle name="Normal 3 46" xfId="4526" xr:uid="{00000000-0005-0000-0000-0000BC100000}"/>
    <cellStyle name="Normal 3 47" xfId="4527" xr:uid="{00000000-0005-0000-0000-0000BD100000}"/>
    <cellStyle name="Normal 3 48" xfId="4528" xr:uid="{00000000-0005-0000-0000-0000BE100000}"/>
    <cellStyle name="Normal 3 49" xfId="4529" xr:uid="{00000000-0005-0000-0000-0000BF100000}"/>
    <cellStyle name="Normal 3 5" xfId="513" xr:uid="{00000000-0005-0000-0000-0000C0100000}"/>
    <cellStyle name="Normal 3 50" xfId="4530" xr:uid="{00000000-0005-0000-0000-0000C1100000}"/>
    <cellStyle name="Normal 3 51" xfId="4531" xr:uid="{00000000-0005-0000-0000-0000C2100000}"/>
    <cellStyle name="Normal 3 52" xfId="4532" xr:uid="{00000000-0005-0000-0000-0000C3100000}"/>
    <cellStyle name="Normal 3 53" xfId="4533" xr:uid="{00000000-0005-0000-0000-0000C4100000}"/>
    <cellStyle name="Normal 3 54" xfId="4534" xr:uid="{00000000-0005-0000-0000-0000C5100000}"/>
    <cellStyle name="Normal 3 55" xfId="4535" xr:uid="{00000000-0005-0000-0000-0000C6100000}"/>
    <cellStyle name="Normal 3 56" xfId="4536" xr:uid="{00000000-0005-0000-0000-0000C7100000}"/>
    <cellStyle name="Normal 3 57" xfId="4537" xr:uid="{00000000-0005-0000-0000-0000C8100000}"/>
    <cellStyle name="Normal 3 58" xfId="4538" xr:uid="{00000000-0005-0000-0000-0000C9100000}"/>
    <cellStyle name="Normal 3 59" xfId="4539" xr:uid="{00000000-0005-0000-0000-0000CA100000}"/>
    <cellStyle name="Normal 3 6" xfId="4540" xr:uid="{00000000-0005-0000-0000-0000CB100000}"/>
    <cellStyle name="Normal 3 60" xfId="4541" xr:uid="{00000000-0005-0000-0000-0000CC100000}"/>
    <cellStyle name="Normal 3 61" xfId="4542" xr:uid="{00000000-0005-0000-0000-0000CD100000}"/>
    <cellStyle name="Normal 3 62" xfId="4543" xr:uid="{00000000-0005-0000-0000-0000CE100000}"/>
    <cellStyle name="Normal 3 63" xfId="4544" xr:uid="{00000000-0005-0000-0000-0000CF100000}"/>
    <cellStyle name="Normal 3 64" xfId="4545" xr:uid="{00000000-0005-0000-0000-0000D0100000}"/>
    <cellStyle name="Normal 3 65" xfId="4546" xr:uid="{00000000-0005-0000-0000-0000D1100000}"/>
    <cellStyle name="Normal 3 66" xfId="4547" xr:uid="{00000000-0005-0000-0000-0000D2100000}"/>
    <cellStyle name="Normal 3 67" xfId="4548" xr:uid="{00000000-0005-0000-0000-0000D3100000}"/>
    <cellStyle name="Normal 3 68" xfId="4549" xr:uid="{00000000-0005-0000-0000-0000D4100000}"/>
    <cellStyle name="Normal 3 69" xfId="4550" xr:uid="{00000000-0005-0000-0000-0000D5100000}"/>
    <cellStyle name="Normal 3 7" xfId="4551" xr:uid="{00000000-0005-0000-0000-0000D6100000}"/>
    <cellStyle name="Normal 3 70" xfId="4552" xr:uid="{00000000-0005-0000-0000-0000D7100000}"/>
    <cellStyle name="Normal 3 71" xfId="4553" xr:uid="{00000000-0005-0000-0000-0000D8100000}"/>
    <cellStyle name="Normal 3 72" xfId="4554" xr:uid="{00000000-0005-0000-0000-0000D9100000}"/>
    <cellStyle name="Normal 3 73" xfId="4555" xr:uid="{00000000-0005-0000-0000-0000DA100000}"/>
    <cellStyle name="Normal 3 74" xfId="4556" xr:uid="{00000000-0005-0000-0000-0000DB100000}"/>
    <cellStyle name="Normal 3 75" xfId="4557" xr:uid="{00000000-0005-0000-0000-0000DC100000}"/>
    <cellStyle name="Normal 3 76" xfId="4558" xr:uid="{00000000-0005-0000-0000-0000DD100000}"/>
    <cellStyle name="Normal 3 77" xfId="4559" xr:uid="{00000000-0005-0000-0000-0000DE100000}"/>
    <cellStyle name="Normal 3 78" xfId="4560" xr:uid="{00000000-0005-0000-0000-0000DF100000}"/>
    <cellStyle name="Normal 3 79" xfId="4561" xr:uid="{00000000-0005-0000-0000-0000E0100000}"/>
    <cellStyle name="Normal 3 8" xfId="4562" xr:uid="{00000000-0005-0000-0000-0000E1100000}"/>
    <cellStyle name="Normal 3 80" xfId="4563" xr:uid="{00000000-0005-0000-0000-0000E2100000}"/>
    <cellStyle name="Normal 3 81" xfId="4564" xr:uid="{00000000-0005-0000-0000-0000E3100000}"/>
    <cellStyle name="Normal 3 82" xfId="4565" xr:uid="{00000000-0005-0000-0000-0000E4100000}"/>
    <cellStyle name="Normal 3 83" xfId="4566" xr:uid="{00000000-0005-0000-0000-0000E5100000}"/>
    <cellStyle name="Normal 3 84" xfId="4567" xr:uid="{00000000-0005-0000-0000-0000E6100000}"/>
    <cellStyle name="Normal 3 85" xfId="4568" xr:uid="{00000000-0005-0000-0000-0000E7100000}"/>
    <cellStyle name="Normal 3 86" xfId="4569" xr:uid="{00000000-0005-0000-0000-0000E8100000}"/>
    <cellStyle name="Normal 3 87" xfId="4570" xr:uid="{00000000-0005-0000-0000-0000E9100000}"/>
    <cellStyle name="Normal 3 88" xfId="4571" xr:uid="{00000000-0005-0000-0000-0000EA100000}"/>
    <cellStyle name="Normal 3 89" xfId="4572" xr:uid="{00000000-0005-0000-0000-0000EB100000}"/>
    <cellStyle name="Normal 3 9" xfId="4573" xr:uid="{00000000-0005-0000-0000-0000EC100000}"/>
    <cellStyle name="Normal 3 90" xfId="4574" xr:uid="{00000000-0005-0000-0000-0000ED100000}"/>
    <cellStyle name="Normal 3 91" xfId="4575" xr:uid="{00000000-0005-0000-0000-0000EE100000}"/>
    <cellStyle name="Normal 3 92" xfId="4576" xr:uid="{00000000-0005-0000-0000-0000EF100000}"/>
    <cellStyle name="Normal 3 93" xfId="4577" xr:uid="{00000000-0005-0000-0000-0000F0100000}"/>
    <cellStyle name="Normal 3 94" xfId="4578" xr:uid="{00000000-0005-0000-0000-0000F1100000}"/>
    <cellStyle name="Normal 3 95" xfId="4579" xr:uid="{00000000-0005-0000-0000-0000F2100000}"/>
    <cellStyle name="Normal 3 96" xfId="4580" xr:uid="{00000000-0005-0000-0000-0000F3100000}"/>
    <cellStyle name="Normal 3 97" xfId="4581" xr:uid="{00000000-0005-0000-0000-0000F4100000}"/>
    <cellStyle name="Normal 3 98" xfId="4582" xr:uid="{00000000-0005-0000-0000-0000F5100000}"/>
    <cellStyle name="Normal 3 99" xfId="4583" xr:uid="{00000000-0005-0000-0000-0000F6100000}"/>
    <cellStyle name="Normal 3_PLANILHA" xfId="514" xr:uid="{00000000-0005-0000-0000-0000F7100000}"/>
    <cellStyle name="Normal 30" xfId="4584" xr:uid="{00000000-0005-0000-0000-0000F8100000}"/>
    <cellStyle name="Normal 31" xfId="4585" xr:uid="{00000000-0005-0000-0000-0000F9100000}"/>
    <cellStyle name="Normal 32" xfId="4586" xr:uid="{00000000-0005-0000-0000-0000FA100000}"/>
    <cellStyle name="Normal 33" xfId="4587" xr:uid="{00000000-0005-0000-0000-0000FB100000}"/>
    <cellStyle name="Normal 34" xfId="4588" xr:uid="{00000000-0005-0000-0000-0000FC100000}"/>
    <cellStyle name="Normal 35" xfId="4589" xr:uid="{00000000-0005-0000-0000-0000FD100000}"/>
    <cellStyle name="Normal 36" xfId="4590" xr:uid="{00000000-0005-0000-0000-0000FE100000}"/>
    <cellStyle name="Normal 37" xfId="4591" xr:uid="{00000000-0005-0000-0000-0000FF100000}"/>
    <cellStyle name="Normal 38" xfId="4592" xr:uid="{00000000-0005-0000-0000-000000110000}"/>
    <cellStyle name="Normal 39" xfId="4593" xr:uid="{00000000-0005-0000-0000-000001110000}"/>
    <cellStyle name="Normal 4" xfId="515" xr:uid="{00000000-0005-0000-0000-000002110000}"/>
    <cellStyle name="Normal 4 10" xfId="4594" xr:uid="{00000000-0005-0000-0000-000003110000}"/>
    <cellStyle name="Normal 4 11" xfId="4595" xr:uid="{00000000-0005-0000-0000-000004110000}"/>
    <cellStyle name="Normal 4 12" xfId="4596" xr:uid="{00000000-0005-0000-0000-000005110000}"/>
    <cellStyle name="Normal 4 13" xfId="4597" xr:uid="{00000000-0005-0000-0000-000006110000}"/>
    <cellStyle name="Normal 4 14" xfId="4598" xr:uid="{00000000-0005-0000-0000-000007110000}"/>
    <cellStyle name="Normal 4 15" xfId="4599" xr:uid="{00000000-0005-0000-0000-000008110000}"/>
    <cellStyle name="Normal 4 16" xfId="4600" xr:uid="{00000000-0005-0000-0000-000009110000}"/>
    <cellStyle name="Normal 4 17" xfId="4601" xr:uid="{00000000-0005-0000-0000-00000A110000}"/>
    <cellStyle name="Normal 4 18" xfId="4602" xr:uid="{00000000-0005-0000-0000-00000B110000}"/>
    <cellStyle name="Normal 4 19" xfId="4603" xr:uid="{00000000-0005-0000-0000-00000C110000}"/>
    <cellStyle name="Normal 4 2" xfId="516" xr:uid="{00000000-0005-0000-0000-00000D110000}"/>
    <cellStyle name="Normal 4 20" xfId="4604" xr:uid="{00000000-0005-0000-0000-00000E110000}"/>
    <cellStyle name="Normal 4 21" xfId="4605" xr:uid="{00000000-0005-0000-0000-00000F110000}"/>
    <cellStyle name="Normal 4 22" xfId="4606" xr:uid="{00000000-0005-0000-0000-000010110000}"/>
    <cellStyle name="Normal 4 23" xfId="4607" xr:uid="{00000000-0005-0000-0000-000011110000}"/>
    <cellStyle name="Normal 4 24" xfId="4608" xr:uid="{00000000-0005-0000-0000-000012110000}"/>
    <cellStyle name="Normal 4 25" xfId="4609" xr:uid="{00000000-0005-0000-0000-000013110000}"/>
    <cellStyle name="Normal 4 3" xfId="517" xr:uid="{00000000-0005-0000-0000-000014110000}"/>
    <cellStyle name="Normal 4 4" xfId="4610" xr:uid="{00000000-0005-0000-0000-000015110000}"/>
    <cellStyle name="Normal 4 5" xfId="4611" xr:uid="{00000000-0005-0000-0000-000016110000}"/>
    <cellStyle name="Normal 4 6" xfId="4612" xr:uid="{00000000-0005-0000-0000-000017110000}"/>
    <cellStyle name="Normal 4 7" xfId="4613" xr:uid="{00000000-0005-0000-0000-000018110000}"/>
    <cellStyle name="Normal 4 8" xfId="4614" xr:uid="{00000000-0005-0000-0000-000019110000}"/>
    <cellStyle name="Normal 4 9" xfId="4615" xr:uid="{00000000-0005-0000-0000-00001A110000}"/>
    <cellStyle name="Normal 4_PLANILHA" xfId="518" xr:uid="{00000000-0005-0000-0000-00001B110000}"/>
    <cellStyle name="Normal 40" xfId="4616" xr:uid="{00000000-0005-0000-0000-00001C110000}"/>
    <cellStyle name="Normal 41" xfId="4617" xr:uid="{00000000-0005-0000-0000-00001D110000}"/>
    <cellStyle name="Normal 42" xfId="4618" xr:uid="{00000000-0005-0000-0000-00001E110000}"/>
    <cellStyle name="Normal 43" xfId="4619" xr:uid="{00000000-0005-0000-0000-00001F110000}"/>
    <cellStyle name="Normal 44" xfId="4620" xr:uid="{00000000-0005-0000-0000-000020110000}"/>
    <cellStyle name="Normal 45" xfId="4621" xr:uid="{00000000-0005-0000-0000-000021110000}"/>
    <cellStyle name="Normal 46" xfId="4622" xr:uid="{00000000-0005-0000-0000-000022110000}"/>
    <cellStyle name="Normal 47" xfId="4623" xr:uid="{00000000-0005-0000-0000-000023110000}"/>
    <cellStyle name="Normal 47 2" xfId="4624" xr:uid="{00000000-0005-0000-0000-000024110000}"/>
    <cellStyle name="Normal 48" xfId="4625" xr:uid="{00000000-0005-0000-0000-000025110000}"/>
    <cellStyle name="Normal 48 2" xfId="4626" xr:uid="{00000000-0005-0000-0000-000026110000}"/>
    <cellStyle name="Normal 49" xfId="4627" xr:uid="{00000000-0005-0000-0000-000027110000}"/>
    <cellStyle name="Normal 49 2" xfId="4628" xr:uid="{00000000-0005-0000-0000-000028110000}"/>
    <cellStyle name="Normal 5" xfId="519" xr:uid="{00000000-0005-0000-0000-000029110000}"/>
    <cellStyle name="Normal 5 10" xfId="4629" xr:uid="{00000000-0005-0000-0000-00002A110000}"/>
    <cellStyle name="Normal 5 11" xfId="4630" xr:uid="{00000000-0005-0000-0000-00002B110000}"/>
    <cellStyle name="Normal 5 12" xfId="4631" xr:uid="{00000000-0005-0000-0000-00002C110000}"/>
    <cellStyle name="Normal 5 13" xfId="4632" xr:uid="{00000000-0005-0000-0000-00002D110000}"/>
    <cellStyle name="Normal 5 14" xfId="4633" xr:uid="{00000000-0005-0000-0000-00002E110000}"/>
    <cellStyle name="Normal 5 15" xfId="4634" xr:uid="{00000000-0005-0000-0000-00002F110000}"/>
    <cellStyle name="Normal 5 16" xfId="4635" xr:uid="{00000000-0005-0000-0000-000030110000}"/>
    <cellStyle name="Normal 5 17" xfId="4636" xr:uid="{00000000-0005-0000-0000-000031110000}"/>
    <cellStyle name="Normal 5 18" xfId="4637" xr:uid="{00000000-0005-0000-0000-000032110000}"/>
    <cellStyle name="Normal 5 19" xfId="4638" xr:uid="{00000000-0005-0000-0000-000033110000}"/>
    <cellStyle name="Normal 5 2" xfId="4639" xr:uid="{00000000-0005-0000-0000-000034110000}"/>
    <cellStyle name="Normal 5 20" xfId="4640" xr:uid="{00000000-0005-0000-0000-000035110000}"/>
    <cellStyle name="Normal 5 21" xfId="4641" xr:uid="{00000000-0005-0000-0000-000036110000}"/>
    <cellStyle name="Normal 5 22" xfId="4642" xr:uid="{00000000-0005-0000-0000-000037110000}"/>
    <cellStyle name="Normal 5 23" xfId="4643" xr:uid="{00000000-0005-0000-0000-000038110000}"/>
    <cellStyle name="Normal 5 24" xfId="4644" xr:uid="{00000000-0005-0000-0000-000039110000}"/>
    <cellStyle name="Normal 5 25" xfId="4645" xr:uid="{00000000-0005-0000-0000-00003A110000}"/>
    <cellStyle name="Normal 5 3" xfId="4646" xr:uid="{00000000-0005-0000-0000-00003B110000}"/>
    <cellStyle name="Normal 5 4" xfId="4647" xr:uid="{00000000-0005-0000-0000-00003C110000}"/>
    <cellStyle name="Normal 5 5" xfId="4648" xr:uid="{00000000-0005-0000-0000-00003D110000}"/>
    <cellStyle name="Normal 5 6" xfId="4649" xr:uid="{00000000-0005-0000-0000-00003E110000}"/>
    <cellStyle name="Normal 5 7" xfId="4650" xr:uid="{00000000-0005-0000-0000-00003F110000}"/>
    <cellStyle name="Normal 5 8" xfId="4651" xr:uid="{00000000-0005-0000-0000-000040110000}"/>
    <cellStyle name="Normal 5 9" xfId="4652" xr:uid="{00000000-0005-0000-0000-000041110000}"/>
    <cellStyle name="Normal 50" xfId="4653" xr:uid="{00000000-0005-0000-0000-000042110000}"/>
    <cellStyle name="Normal 51" xfId="4654" xr:uid="{00000000-0005-0000-0000-000043110000}"/>
    <cellStyle name="Normal 52" xfId="4655" xr:uid="{00000000-0005-0000-0000-000044110000}"/>
    <cellStyle name="Normal 53" xfId="4656" xr:uid="{00000000-0005-0000-0000-000045110000}"/>
    <cellStyle name="Normal 54" xfId="4657" xr:uid="{00000000-0005-0000-0000-000046110000}"/>
    <cellStyle name="Normal 55" xfId="4658" xr:uid="{00000000-0005-0000-0000-000047110000}"/>
    <cellStyle name="Normal 56" xfId="4659" xr:uid="{00000000-0005-0000-0000-000048110000}"/>
    <cellStyle name="Normal 57" xfId="4660" xr:uid="{00000000-0005-0000-0000-000049110000}"/>
    <cellStyle name="Normal 58" xfId="4661" xr:uid="{00000000-0005-0000-0000-00004A110000}"/>
    <cellStyle name="Normal 59" xfId="4662" xr:uid="{00000000-0005-0000-0000-00004B110000}"/>
    <cellStyle name="Normal 6" xfId="520" xr:uid="{00000000-0005-0000-0000-00004C110000}"/>
    <cellStyle name="Normal 6 10" xfId="4663" xr:uid="{00000000-0005-0000-0000-00004D110000}"/>
    <cellStyle name="Normal 6 11" xfId="4664" xr:uid="{00000000-0005-0000-0000-00004E110000}"/>
    <cellStyle name="Normal 6 12" xfId="4665" xr:uid="{00000000-0005-0000-0000-00004F110000}"/>
    <cellStyle name="Normal 6 13" xfId="4666" xr:uid="{00000000-0005-0000-0000-000050110000}"/>
    <cellStyle name="Normal 6 14" xfId="4667" xr:uid="{00000000-0005-0000-0000-000051110000}"/>
    <cellStyle name="Normal 6 15" xfId="4668" xr:uid="{00000000-0005-0000-0000-000052110000}"/>
    <cellStyle name="Normal 6 16" xfId="4669" xr:uid="{00000000-0005-0000-0000-000053110000}"/>
    <cellStyle name="Normal 6 17" xfId="4670" xr:uid="{00000000-0005-0000-0000-000054110000}"/>
    <cellStyle name="Normal 6 18" xfId="4671" xr:uid="{00000000-0005-0000-0000-000055110000}"/>
    <cellStyle name="Normal 6 19" xfId="4672" xr:uid="{00000000-0005-0000-0000-000056110000}"/>
    <cellStyle name="Normal 6 2" xfId="4673" xr:uid="{00000000-0005-0000-0000-000057110000}"/>
    <cellStyle name="Normal 6 20" xfId="4674" xr:uid="{00000000-0005-0000-0000-000058110000}"/>
    <cellStyle name="Normal 6 21" xfId="4675" xr:uid="{00000000-0005-0000-0000-000059110000}"/>
    <cellStyle name="Normal 6 22" xfId="4676" xr:uid="{00000000-0005-0000-0000-00005A110000}"/>
    <cellStyle name="Normal 6 23" xfId="4677" xr:uid="{00000000-0005-0000-0000-00005B110000}"/>
    <cellStyle name="Normal 6 24" xfId="4678" xr:uid="{00000000-0005-0000-0000-00005C110000}"/>
    <cellStyle name="Normal 6 25" xfId="4679" xr:uid="{00000000-0005-0000-0000-00005D110000}"/>
    <cellStyle name="Normal 6 3" xfId="4680" xr:uid="{00000000-0005-0000-0000-00005E110000}"/>
    <cellStyle name="Normal 6 4" xfId="4681" xr:uid="{00000000-0005-0000-0000-00005F110000}"/>
    <cellStyle name="Normal 6 5" xfId="4682" xr:uid="{00000000-0005-0000-0000-000060110000}"/>
    <cellStyle name="Normal 6 6" xfId="4683" xr:uid="{00000000-0005-0000-0000-000061110000}"/>
    <cellStyle name="Normal 6 7" xfId="4684" xr:uid="{00000000-0005-0000-0000-000062110000}"/>
    <cellStyle name="Normal 6 8" xfId="4685" xr:uid="{00000000-0005-0000-0000-000063110000}"/>
    <cellStyle name="Normal 6 9" xfId="4686" xr:uid="{00000000-0005-0000-0000-000064110000}"/>
    <cellStyle name="Normal 60" xfId="4687" xr:uid="{00000000-0005-0000-0000-000065110000}"/>
    <cellStyle name="Normal 61" xfId="4688" xr:uid="{00000000-0005-0000-0000-000066110000}"/>
    <cellStyle name="Normal 62" xfId="4689" xr:uid="{00000000-0005-0000-0000-000067110000}"/>
    <cellStyle name="Normal 63" xfId="4690" xr:uid="{00000000-0005-0000-0000-000068110000}"/>
    <cellStyle name="Normal 64" xfId="4691" xr:uid="{00000000-0005-0000-0000-000069110000}"/>
    <cellStyle name="Normal 65" xfId="4692" xr:uid="{00000000-0005-0000-0000-00006A110000}"/>
    <cellStyle name="Normal 66" xfId="4693" xr:uid="{00000000-0005-0000-0000-00006B110000}"/>
    <cellStyle name="Normal 67" xfId="4694" xr:uid="{00000000-0005-0000-0000-00006C110000}"/>
    <cellStyle name="Normal 68" xfId="4695" xr:uid="{00000000-0005-0000-0000-00006D110000}"/>
    <cellStyle name="Normal 69" xfId="4696" xr:uid="{00000000-0005-0000-0000-00006E110000}"/>
    <cellStyle name="Normal 7" xfId="521" xr:uid="{00000000-0005-0000-0000-00006F110000}"/>
    <cellStyle name="Normal 7 10" xfId="4697" xr:uid="{00000000-0005-0000-0000-000070110000}"/>
    <cellStyle name="Normal 7 11" xfId="4698" xr:uid="{00000000-0005-0000-0000-000071110000}"/>
    <cellStyle name="Normal 7 12" xfId="4699" xr:uid="{00000000-0005-0000-0000-000072110000}"/>
    <cellStyle name="Normal 7 13" xfId="4700" xr:uid="{00000000-0005-0000-0000-000073110000}"/>
    <cellStyle name="Normal 7 14" xfId="4701" xr:uid="{00000000-0005-0000-0000-000074110000}"/>
    <cellStyle name="Normal 7 15" xfId="4702" xr:uid="{00000000-0005-0000-0000-000075110000}"/>
    <cellStyle name="Normal 7 16" xfId="4703" xr:uid="{00000000-0005-0000-0000-000076110000}"/>
    <cellStyle name="Normal 7 17" xfId="4704" xr:uid="{00000000-0005-0000-0000-000077110000}"/>
    <cellStyle name="Normal 7 18" xfId="4705" xr:uid="{00000000-0005-0000-0000-000078110000}"/>
    <cellStyle name="Normal 7 19" xfId="4706" xr:uid="{00000000-0005-0000-0000-000079110000}"/>
    <cellStyle name="Normal 7 2" xfId="4707" xr:uid="{00000000-0005-0000-0000-00007A110000}"/>
    <cellStyle name="Normal 7 20" xfId="4708" xr:uid="{00000000-0005-0000-0000-00007B110000}"/>
    <cellStyle name="Normal 7 21" xfId="4709" xr:uid="{00000000-0005-0000-0000-00007C110000}"/>
    <cellStyle name="Normal 7 22" xfId="4710" xr:uid="{00000000-0005-0000-0000-00007D110000}"/>
    <cellStyle name="Normal 7 23" xfId="4711" xr:uid="{00000000-0005-0000-0000-00007E110000}"/>
    <cellStyle name="Normal 7 24" xfId="4712" xr:uid="{00000000-0005-0000-0000-00007F110000}"/>
    <cellStyle name="Normal 7 25" xfId="4713" xr:uid="{00000000-0005-0000-0000-000080110000}"/>
    <cellStyle name="Normal 7 3" xfId="4714" xr:uid="{00000000-0005-0000-0000-000081110000}"/>
    <cellStyle name="Normal 7 4" xfId="4715" xr:uid="{00000000-0005-0000-0000-000082110000}"/>
    <cellStyle name="Normal 7 5" xfId="4716" xr:uid="{00000000-0005-0000-0000-000083110000}"/>
    <cellStyle name="Normal 7 6" xfId="4717" xr:uid="{00000000-0005-0000-0000-000084110000}"/>
    <cellStyle name="Normal 7 7" xfId="4718" xr:uid="{00000000-0005-0000-0000-000085110000}"/>
    <cellStyle name="Normal 7 8" xfId="4719" xr:uid="{00000000-0005-0000-0000-000086110000}"/>
    <cellStyle name="Normal 7 9" xfId="4720" xr:uid="{00000000-0005-0000-0000-000087110000}"/>
    <cellStyle name="Normal 70" xfId="4721" xr:uid="{00000000-0005-0000-0000-000088110000}"/>
    <cellStyle name="Normal 71" xfId="4722" xr:uid="{00000000-0005-0000-0000-000089110000}"/>
    <cellStyle name="Normal 71 2" xfId="4723" xr:uid="{00000000-0005-0000-0000-00008A110000}"/>
    <cellStyle name="Normal 72" xfId="4724" xr:uid="{00000000-0005-0000-0000-00008B110000}"/>
    <cellStyle name="Normal 72 2" xfId="4725" xr:uid="{00000000-0005-0000-0000-00008C110000}"/>
    <cellStyle name="Normal 73" xfId="4726" xr:uid="{00000000-0005-0000-0000-00008D110000}"/>
    <cellStyle name="Normal 74" xfId="4727" xr:uid="{00000000-0005-0000-0000-00008E110000}"/>
    <cellStyle name="Normal 75" xfId="4728" xr:uid="{00000000-0005-0000-0000-00008F110000}"/>
    <cellStyle name="Normal 75 2" xfId="4729" xr:uid="{00000000-0005-0000-0000-000090110000}"/>
    <cellStyle name="Normal 76" xfId="4730" xr:uid="{00000000-0005-0000-0000-000091110000}"/>
    <cellStyle name="Normal 76 2" xfId="4731" xr:uid="{00000000-0005-0000-0000-000092110000}"/>
    <cellStyle name="Normal 77" xfId="4732" xr:uid="{00000000-0005-0000-0000-000093110000}"/>
    <cellStyle name="Normal 77 2" xfId="4733" xr:uid="{00000000-0005-0000-0000-000094110000}"/>
    <cellStyle name="Normal 78" xfId="4734" xr:uid="{00000000-0005-0000-0000-000095110000}"/>
    <cellStyle name="Normal 79" xfId="4735" xr:uid="{00000000-0005-0000-0000-000096110000}"/>
    <cellStyle name="Normal 8" xfId="522" xr:uid="{00000000-0005-0000-0000-000097110000}"/>
    <cellStyle name="Normal 80" xfId="7735" xr:uid="{00000000-0005-0000-0000-000098110000}"/>
    <cellStyle name="Normal 9" xfId="523" xr:uid="{00000000-0005-0000-0000-000099110000}"/>
    <cellStyle name="Normal_C_modelo 4 meses" xfId="2" xr:uid="{00000000-0005-0000-0000-00009A110000}"/>
    <cellStyle name="Normal_Modelo de planilha" xfId="3" xr:uid="{00000000-0005-0000-0000-00009B110000}"/>
    <cellStyle name="Normal_Modelo de planilha 2 2" xfId="7734" xr:uid="{00000000-0005-0000-0000-00009C110000}"/>
    <cellStyle name="Normal_Modelo de planilha 3" xfId="6" xr:uid="{00000000-0005-0000-0000-00009D110000}"/>
    <cellStyle name="Nota 10" xfId="524" xr:uid="{00000000-0005-0000-0000-00009E110000}"/>
    <cellStyle name="Nota 100" xfId="4736" xr:uid="{00000000-0005-0000-0000-00009F110000}"/>
    <cellStyle name="Nota 101" xfId="4737" xr:uid="{00000000-0005-0000-0000-0000A0110000}"/>
    <cellStyle name="Nota 102" xfId="4738" xr:uid="{00000000-0005-0000-0000-0000A1110000}"/>
    <cellStyle name="Nota 103" xfId="4739" xr:uid="{00000000-0005-0000-0000-0000A2110000}"/>
    <cellStyle name="Nota 104" xfId="4740" xr:uid="{00000000-0005-0000-0000-0000A3110000}"/>
    <cellStyle name="Nota 105" xfId="4741" xr:uid="{00000000-0005-0000-0000-0000A4110000}"/>
    <cellStyle name="Nota 106" xfId="4742" xr:uid="{00000000-0005-0000-0000-0000A5110000}"/>
    <cellStyle name="Nota 107" xfId="4743" xr:uid="{00000000-0005-0000-0000-0000A6110000}"/>
    <cellStyle name="Nota 108" xfId="4744" xr:uid="{00000000-0005-0000-0000-0000A7110000}"/>
    <cellStyle name="Nota 109" xfId="4745" xr:uid="{00000000-0005-0000-0000-0000A8110000}"/>
    <cellStyle name="Nota 11" xfId="525" xr:uid="{00000000-0005-0000-0000-0000A9110000}"/>
    <cellStyle name="Nota 110" xfId="4746" xr:uid="{00000000-0005-0000-0000-0000AA110000}"/>
    <cellStyle name="Nota 111" xfId="4747" xr:uid="{00000000-0005-0000-0000-0000AB110000}"/>
    <cellStyle name="Nota 112" xfId="4748" xr:uid="{00000000-0005-0000-0000-0000AC110000}"/>
    <cellStyle name="Nota 113" xfId="4749" xr:uid="{00000000-0005-0000-0000-0000AD110000}"/>
    <cellStyle name="Nota 114" xfId="4750" xr:uid="{00000000-0005-0000-0000-0000AE110000}"/>
    <cellStyle name="Nota 115" xfId="4751" xr:uid="{00000000-0005-0000-0000-0000AF110000}"/>
    <cellStyle name="Nota 116" xfId="4752" xr:uid="{00000000-0005-0000-0000-0000B0110000}"/>
    <cellStyle name="Nota 117" xfId="4753" xr:uid="{00000000-0005-0000-0000-0000B1110000}"/>
    <cellStyle name="Nota 118" xfId="4754" xr:uid="{00000000-0005-0000-0000-0000B2110000}"/>
    <cellStyle name="Nota 119" xfId="4755" xr:uid="{00000000-0005-0000-0000-0000B3110000}"/>
    <cellStyle name="Nota 12" xfId="526" xr:uid="{00000000-0005-0000-0000-0000B4110000}"/>
    <cellStyle name="Nota 120" xfId="4756" xr:uid="{00000000-0005-0000-0000-0000B5110000}"/>
    <cellStyle name="Nota 121" xfId="4757" xr:uid="{00000000-0005-0000-0000-0000B6110000}"/>
    <cellStyle name="Nota 122" xfId="4758" xr:uid="{00000000-0005-0000-0000-0000B7110000}"/>
    <cellStyle name="Nota 123" xfId="4759" xr:uid="{00000000-0005-0000-0000-0000B8110000}"/>
    <cellStyle name="Nota 124" xfId="4760" xr:uid="{00000000-0005-0000-0000-0000B9110000}"/>
    <cellStyle name="Nota 125" xfId="4761" xr:uid="{00000000-0005-0000-0000-0000BA110000}"/>
    <cellStyle name="Nota 126" xfId="4762" xr:uid="{00000000-0005-0000-0000-0000BB110000}"/>
    <cellStyle name="Nota 127" xfId="4763" xr:uid="{00000000-0005-0000-0000-0000BC110000}"/>
    <cellStyle name="Nota 128" xfId="4764" xr:uid="{00000000-0005-0000-0000-0000BD110000}"/>
    <cellStyle name="Nota 129" xfId="4765" xr:uid="{00000000-0005-0000-0000-0000BE110000}"/>
    <cellStyle name="Nota 13" xfId="527" xr:uid="{00000000-0005-0000-0000-0000BF110000}"/>
    <cellStyle name="Nota 130" xfId="4766" xr:uid="{00000000-0005-0000-0000-0000C0110000}"/>
    <cellStyle name="Nota 131" xfId="4767" xr:uid="{00000000-0005-0000-0000-0000C1110000}"/>
    <cellStyle name="Nota 132" xfId="4768" xr:uid="{00000000-0005-0000-0000-0000C2110000}"/>
    <cellStyle name="Nota 133" xfId="4769" xr:uid="{00000000-0005-0000-0000-0000C3110000}"/>
    <cellStyle name="Nota 134" xfId="4770" xr:uid="{00000000-0005-0000-0000-0000C4110000}"/>
    <cellStyle name="Nota 14" xfId="528" xr:uid="{00000000-0005-0000-0000-0000C5110000}"/>
    <cellStyle name="Nota 15" xfId="529" xr:uid="{00000000-0005-0000-0000-0000C6110000}"/>
    <cellStyle name="Nota 16" xfId="750" xr:uid="{00000000-0005-0000-0000-0000C7110000}"/>
    <cellStyle name="Nota 17" xfId="4771" xr:uid="{00000000-0005-0000-0000-0000C8110000}"/>
    <cellStyle name="Nota 18" xfId="4772" xr:uid="{00000000-0005-0000-0000-0000C9110000}"/>
    <cellStyle name="Nota 19" xfId="4773" xr:uid="{00000000-0005-0000-0000-0000CA110000}"/>
    <cellStyle name="Nota 2" xfId="530" xr:uid="{00000000-0005-0000-0000-0000CB110000}"/>
    <cellStyle name="Nota 2 2" xfId="4774" xr:uid="{00000000-0005-0000-0000-0000CC110000}"/>
    <cellStyle name="Nota 2 3" xfId="4775" xr:uid="{00000000-0005-0000-0000-0000CD110000}"/>
    <cellStyle name="Nota 20" xfId="4776" xr:uid="{00000000-0005-0000-0000-0000CE110000}"/>
    <cellStyle name="Nota 21" xfId="4777" xr:uid="{00000000-0005-0000-0000-0000CF110000}"/>
    <cellStyle name="Nota 22" xfId="4778" xr:uid="{00000000-0005-0000-0000-0000D0110000}"/>
    <cellStyle name="Nota 23" xfId="4779" xr:uid="{00000000-0005-0000-0000-0000D1110000}"/>
    <cellStyle name="Nota 24" xfId="4780" xr:uid="{00000000-0005-0000-0000-0000D2110000}"/>
    <cellStyle name="Nota 25" xfId="4781" xr:uid="{00000000-0005-0000-0000-0000D3110000}"/>
    <cellStyle name="Nota 26" xfId="4782" xr:uid="{00000000-0005-0000-0000-0000D4110000}"/>
    <cellStyle name="Nota 27" xfId="4783" xr:uid="{00000000-0005-0000-0000-0000D5110000}"/>
    <cellStyle name="Nota 28" xfId="4784" xr:uid="{00000000-0005-0000-0000-0000D6110000}"/>
    <cellStyle name="Nota 29" xfId="4785" xr:uid="{00000000-0005-0000-0000-0000D7110000}"/>
    <cellStyle name="Nota 3" xfId="531" xr:uid="{00000000-0005-0000-0000-0000D8110000}"/>
    <cellStyle name="Nota 30" xfId="4786" xr:uid="{00000000-0005-0000-0000-0000D9110000}"/>
    <cellStyle name="Nota 31" xfId="4787" xr:uid="{00000000-0005-0000-0000-0000DA110000}"/>
    <cellStyle name="Nota 32" xfId="4788" xr:uid="{00000000-0005-0000-0000-0000DB110000}"/>
    <cellStyle name="Nota 33" xfId="4789" xr:uid="{00000000-0005-0000-0000-0000DC110000}"/>
    <cellStyle name="Nota 34" xfId="4790" xr:uid="{00000000-0005-0000-0000-0000DD110000}"/>
    <cellStyle name="Nota 35" xfId="4791" xr:uid="{00000000-0005-0000-0000-0000DE110000}"/>
    <cellStyle name="Nota 36" xfId="4792" xr:uid="{00000000-0005-0000-0000-0000DF110000}"/>
    <cellStyle name="Nota 37" xfId="4793" xr:uid="{00000000-0005-0000-0000-0000E0110000}"/>
    <cellStyle name="Nota 38" xfId="4794" xr:uid="{00000000-0005-0000-0000-0000E1110000}"/>
    <cellStyle name="Nota 39" xfId="4795" xr:uid="{00000000-0005-0000-0000-0000E2110000}"/>
    <cellStyle name="Nota 4" xfId="532" xr:uid="{00000000-0005-0000-0000-0000E3110000}"/>
    <cellStyle name="Nota 40" xfId="4796" xr:uid="{00000000-0005-0000-0000-0000E4110000}"/>
    <cellStyle name="Nota 41" xfId="4797" xr:uid="{00000000-0005-0000-0000-0000E5110000}"/>
    <cellStyle name="Nota 42" xfId="4798" xr:uid="{00000000-0005-0000-0000-0000E6110000}"/>
    <cellStyle name="Nota 43" xfId="4799" xr:uid="{00000000-0005-0000-0000-0000E7110000}"/>
    <cellStyle name="Nota 44" xfId="4800" xr:uid="{00000000-0005-0000-0000-0000E8110000}"/>
    <cellStyle name="Nota 45" xfId="4801" xr:uid="{00000000-0005-0000-0000-0000E9110000}"/>
    <cellStyle name="Nota 46" xfId="4802" xr:uid="{00000000-0005-0000-0000-0000EA110000}"/>
    <cellStyle name="Nota 47" xfId="4803" xr:uid="{00000000-0005-0000-0000-0000EB110000}"/>
    <cellStyle name="Nota 48" xfId="4804" xr:uid="{00000000-0005-0000-0000-0000EC110000}"/>
    <cellStyle name="Nota 49" xfId="4805" xr:uid="{00000000-0005-0000-0000-0000ED110000}"/>
    <cellStyle name="Nota 5" xfId="533" xr:uid="{00000000-0005-0000-0000-0000EE110000}"/>
    <cellStyle name="Nota 50" xfId="4806" xr:uid="{00000000-0005-0000-0000-0000EF110000}"/>
    <cellStyle name="Nota 51" xfId="4807" xr:uid="{00000000-0005-0000-0000-0000F0110000}"/>
    <cellStyle name="Nota 52" xfId="4808" xr:uid="{00000000-0005-0000-0000-0000F1110000}"/>
    <cellStyle name="Nota 53" xfId="4809" xr:uid="{00000000-0005-0000-0000-0000F2110000}"/>
    <cellStyle name="Nota 54" xfId="4810" xr:uid="{00000000-0005-0000-0000-0000F3110000}"/>
    <cellStyle name="Nota 55" xfId="4811" xr:uid="{00000000-0005-0000-0000-0000F4110000}"/>
    <cellStyle name="Nota 56" xfId="4812" xr:uid="{00000000-0005-0000-0000-0000F5110000}"/>
    <cellStyle name="Nota 57" xfId="4813" xr:uid="{00000000-0005-0000-0000-0000F6110000}"/>
    <cellStyle name="Nota 58" xfId="4814" xr:uid="{00000000-0005-0000-0000-0000F7110000}"/>
    <cellStyle name="Nota 59" xfId="4815" xr:uid="{00000000-0005-0000-0000-0000F8110000}"/>
    <cellStyle name="Nota 6" xfId="534" xr:uid="{00000000-0005-0000-0000-0000F9110000}"/>
    <cellStyle name="Nota 60" xfId="4816" xr:uid="{00000000-0005-0000-0000-0000FA110000}"/>
    <cellStyle name="Nota 61" xfId="4817" xr:uid="{00000000-0005-0000-0000-0000FB110000}"/>
    <cellStyle name="Nota 62" xfId="4818" xr:uid="{00000000-0005-0000-0000-0000FC110000}"/>
    <cellStyle name="Nota 63" xfId="4819" xr:uid="{00000000-0005-0000-0000-0000FD110000}"/>
    <cellStyle name="Nota 64" xfId="4820" xr:uid="{00000000-0005-0000-0000-0000FE110000}"/>
    <cellStyle name="Nota 65" xfId="4821" xr:uid="{00000000-0005-0000-0000-0000FF110000}"/>
    <cellStyle name="Nota 66" xfId="4822" xr:uid="{00000000-0005-0000-0000-000000120000}"/>
    <cellStyle name="Nota 67" xfId="4823" xr:uid="{00000000-0005-0000-0000-000001120000}"/>
    <cellStyle name="Nota 68" xfId="4824" xr:uid="{00000000-0005-0000-0000-000002120000}"/>
    <cellStyle name="Nota 69" xfId="4825" xr:uid="{00000000-0005-0000-0000-000003120000}"/>
    <cellStyle name="Nota 7" xfId="535" xr:uid="{00000000-0005-0000-0000-000004120000}"/>
    <cellStyle name="Nota 70" xfId="4826" xr:uid="{00000000-0005-0000-0000-000005120000}"/>
    <cellStyle name="Nota 71" xfId="4827" xr:uid="{00000000-0005-0000-0000-000006120000}"/>
    <cellStyle name="Nota 72" xfId="4828" xr:uid="{00000000-0005-0000-0000-000007120000}"/>
    <cellStyle name="Nota 73" xfId="4829" xr:uid="{00000000-0005-0000-0000-000008120000}"/>
    <cellStyle name="Nota 74" xfId="4830" xr:uid="{00000000-0005-0000-0000-000009120000}"/>
    <cellStyle name="Nota 75" xfId="4831" xr:uid="{00000000-0005-0000-0000-00000A120000}"/>
    <cellStyle name="Nota 76" xfId="4832" xr:uid="{00000000-0005-0000-0000-00000B120000}"/>
    <cellStyle name="Nota 77" xfId="4833" xr:uid="{00000000-0005-0000-0000-00000C120000}"/>
    <cellStyle name="Nota 78" xfId="4834" xr:uid="{00000000-0005-0000-0000-00000D120000}"/>
    <cellStyle name="Nota 79" xfId="4835" xr:uid="{00000000-0005-0000-0000-00000E120000}"/>
    <cellStyle name="Nota 8" xfId="536" xr:uid="{00000000-0005-0000-0000-00000F120000}"/>
    <cellStyle name="Nota 80" xfId="4836" xr:uid="{00000000-0005-0000-0000-000010120000}"/>
    <cellStyle name="Nota 81" xfId="4837" xr:uid="{00000000-0005-0000-0000-000011120000}"/>
    <cellStyle name="Nota 82" xfId="4838" xr:uid="{00000000-0005-0000-0000-000012120000}"/>
    <cellStyle name="Nota 83" xfId="4839" xr:uid="{00000000-0005-0000-0000-000013120000}"/>
    <cellStyle name="Nota 84" xfId="4840" xr:uid="{00000000-0005-0000-0000-000014120000}"/>
    <cellStyle name="Nota 85" xfId="4841" xr:uid="{00000000-0005-0000-0000-000015120000}"/>
    <cellStyle name="Nota 86" xfId="4842" xr:uid="{00000000-0005-0000-0000-000016120000}"/>
    <cellStyle name="Nota 87" xfId="4843" xr:uid="{00000000-0005-0000-0000-000017120000}"/>
    <cellStyle name="Nota 88" xfId="4844" xr:uid="{00000000-0005-0000-0000-000018120000}"/>
    <cellStyle name="Nota 89" xfId="4845" xr:uid="{00000000-0005-0000-0000-000019120000}"/>
    <cellStyle name="Nota 9" xfId="537" xr:uid="{00000000-0005-0000-0000-00001A120000}"/>
    <cellStyle name="Nota 90" xfId="4846" xr:uid="{00000000-0005-0000-0000-00001B120000}"/>
    <cellStyle name="Nota 91" xfId="4847" xr:uid="{00000000-0005-0000-0000-00001C120000}"/>
    <cellStyle name="Nota 92" xfId="4848" xr:uid="{00000000-0005-0000-0000-00001D120000}"/>
    <cellStyle name="Nota 93" xfId="4849" xr:uid="{00000000-0005-0000-0000-00001E120000}"/>
    <cellStyle name="Nota 94" xfId="4850" xr:uid="{00000000-0005-0000-0000-00001F120000}"/>
    <cellStyle name="Nota 95" xfId="4851" xr:uid="{00000000-0005-0000-0000-000020120000}"/>
    <cellStyle name="Nota 96" xfId="4852" xr:uid="{00000000-0005-0000-0000-000021120000}"/>
    <cellStyle name="Nota 97" xfId="4853" xr:uid="{00000000-0005-0000-0000-000022120000}"/>
    <cellStyle name="Nota 98" xfId="4854" xr:uid="{00000000-0005-0000-0000-000023120000}"/>
    <cellStyle name="Nota 99" xfId="4855" xr:uid="{00000000-0005-0000-0000-000024120000}"/>
    <cellStyle name="Note" xfId="538" xr:uid="{00000000-0005-0000-0000-000025120000}"/>
    <cellStyle name="Output" xfId="539" xr:uid="{00000000-0005-0000-0000-000026120000}"/>
    <cellStyle name="PERCENT" xfId="540" xr:uid="{00000000-0005-0000-0000-000027120000}"/>
    <cellStyle name="PERCENT 10" xfId="4856" xr:uid="{00000000-0005-0000-0000-000028120000}"/>
    <cellStyle name="PERCENT 11" xfId="4857" xr:uid="{00000000-0005-0000-0000-000029120000}"/>
    <cellStyle name="PERCENT 12" xfId="4858" xr:uid="{00000000-0005-0000-0000-00002A120000}"/>
    <cellStyle name="PERCENT 13" xfId="4859" xr:uid="{00000000-0005-0000-0000-00002B120000}"/>
    <cellStyle name="PERCENT 14" xfId="4860" xr:uid="{00000000-0005-0000-0000-00002C120000}"/>
    <cellStyle name="PERCENT 15" xfId="4861" xr:uid="{00000000-0005-0000-0000-00002D120000}"/>
    <cellStyle name="PERCENT 16" xfId="4862" xr:uid="{00000000-0005-0000-0000-00002E120000}"/>
    <cellStyle name="PERCENT 17" xfId="4863" xr:uid="{00000000-0005-0000-0000-00002F120000}"/>
    <cellStyle name="PERCENT 18" xfId="4864" xr:uid="{00000000-0005-0000-0000-000030120000}"/>
    <cellStyle name="PERCENT 19" xfId="4865" xr:uid="{00000000-0005-0000-0000-000031120000}"/>
    <cellStyle name="PERCENT 2" xfId="4866" xr:uid="{00000000-0005-0000-0000-000032120000}"/>
    <cellStyle name="PERCENT 20" xfId="4867" xr:uid="{00000000-0005-0000-0000-000033120000}"/>
    <cellStyle name="PERCENT 21" xfId="4868" xr:uid="{00000000-0005-0000-0000-000034120000}"/>
    <cellStyle name="PERCENT 22" xfId="4869" xr:uid="{00000000-0005-0000-0000-000035120000}"/>
    <cellStyle name="PERCENT 23" xfId="4870" xr:uid="{00000000-0005-0000-0000-000036120000}"/>
    <cellStyle name="PERCENT 24" xfId="4871" xr:uid="{00000000-0005-0000-0000-000037120000}"/>
    <cellStyle name="PERCENT 25" xfId="4872" xr:uid="{00000000-0005-0000-0000-000038120000}"/>
    <cellStyle name="PERCENT 3" xfId="4873" xr:uid="{00000000-0005-0000-0000-000039120000}"/>
    <cellStyle name="PERCENT 4" xfId="4874" xr:uid="{00000000-0005-0000-0000-00003A120000}"/>
    <cellStyle name="PERCENT 5" xfId="4875" xr:uid="{00000000-0005-0000-0000-00003B120000}"/>
    <cellStyle name="PERCENT 6" xfId="4876" xr:uid="{00000000-0005-0000-0000-00003C120000}"/>
    <cellStyle name="PERCENT 7" xfId="4877" xr:uid="{00000000-0005-0000-0000-00003D120000}"/>
    <cellStyle name="PERCENT 8" xfId="4878" xr:uid="{00000000-0005-0000-0000-00003E120000}"/>
    <cellStyle name="PERCENT 9" xfId="4879" xr:uid="{00000000-0005-0000-0000-00003F120000}"/>
    <cellStyle name="Porcentagem" xfId="7742" builtinId="5"/>
    <cellStyle name="Porcentagem 2" xfId="4" xr:uid="{00000000-0005-0000-0000-000041120000}"/>
    <cellStyle name="Porcentagem 2 10" xfId="541" xr:uid="{00000000-0005-0000-0000-000042120000}"/>
    <cellStyle name="Porcentagem 2 10 10" xfId="4880" xr:uid="{00000000-0005-0000-0000-000043120000}"/>
    <cellStyle name="Porcentagem 2 10 100" xfId="4881" xr:uid="{00000000-0005-0000-0000-000044120000}"/>
    <cellStyle name="Porcentagem 2 10 101" xfId="4882" xr:uid="{00000000-0005-0000-0000-000045120000}"/>
    <cellStyle name="Porcentagem 2 10 102" xfId="4883" xr:uid="{00000000-0005-0000-0000-000046120000}"/>
    <cellStyle name="Porcentagem 2 10 103" xfId="4884" xr:uid="{00000000-0005-0000-0000-000047120000}"/>
    <cellStyle name="Porcentagem 2 10 104" xfId="4885" xr:uid="{00000000-0005-0000-0000-000048120000}"/>
    <cellStyle name="Porcentagem 2 10 105" xfId="4886" xr:uid="{00000000-0005-0000-0000-000049120000}"/>
    <cellStyle name="Porcentagem 2 10 106" xfId="4887" xr:uid="{00000000-0005-0000-0000-00004A120000}"/>
    <cellStyle name="Porcentagem 2 10 107" xfId="4888" xr:uid="{00000000-0005-0000-0000-00004B120000}"/>
    <cellStyle name="Porcentagem 2 10 108" xfId="4889" xr:uid="{00000000-0005-0000-0000-00004C120000}"/>
    <cellStyle name="Porcentagem 2 10 109" xfId="4890" xr:uid="{00000000-0005-0000-0000-00004D120000}"/>
    <cellStyle name="Porcentagem 2 10 11" xfId="4891" xr:uid="{00000000-0005-0000-0000-00004E120000}"/>
    <cellStyle name="Porcentagem 2 10 110" xfId="4892" xr:uid="{00000000-0005-0000-0000-00004F120000}"/>
    <cellStyle name="Porcentagem 2 10 111" xfId="4893" xr:uid="{00000000-0005-0000-0000-000050120000}"/>
    <cellStyle name="Porcentagem 2 10 112" xfId="4894" xr:uid="{00000000-0005-0000-0000-000051120000}"/>
    <cellStyle name="Porcentagem 2 10 113" xfId="4895" xr:uid="{00000000-0005-0000-0000-000052120000}"/>
    <cellStyle name="Porcentagem 2 10 114" xfId="4896" xr:uid="{00000000-0005-0000-0000-000053120000}"/>
    <cellStyle name="Porcentagem 2 10 115" xfId="4897" xr:uid="{00000000-0005-0000-0000-000054120000}"/>
    <cellStyle name="Porcentagem 2 10 12" xfId="4898" xr:uid="{00000000-0005-0000-0000-000055120000}"/>
    <cellStyle name="Porcentagem 2 10 13" xfId="4899" xr:uid="{00000000-0005-0000-0000-000056120000}"/>
    <cellStyle name="Porcentagem 2 10 14" xfId="4900" xr:uid="{00000000-0005-0000-0000-000057120000}"/>
    <cellStyle name="Porcentagem 2 10 15" xfId="4901" xr:uid="{00000000-0005-0000-0000-000058120000}"/>
    <cellStyle name="Porcentagem 2 10 16" xfId="4902" xr:uid="{00000000-0005-0000-0000-000059120000}"/>
    <cellStyle name="Porcentagem 2 10 17" xfId="4903" xr:uid="{00000000-0005-0000-0000-00005A120000}"/>
    <cellStyle name="Porcentagem 2 10 18" xfId="4904" xr:uid="{00000000-0005-0000-0000-00005B120000}"/>
    <cellStyle name="Porcentagem 2 10 19" xfId="4905" xr:uid="{00000000-0005-0000-0000-00005C120000}"/>
    <cellStyle name="Porcentagem 2 10 2" xfId="4906" xr:uid="{00000000-0005-0000-0000-00005D120000}"/>
    <cellStyle name="Porcentagem 2 10 20" xfId="4907" xr:uid="{00000000-0005-0000-0000-00005E120000}"/>
    <cellStyle name="Porcentagem 2 10 21" xfId="4908" xr:uid="{00000000-0005-0000-0000-00005F120000}"/>
    <cellStyle name="Porcentagem 2 10 22" xfId="4909" xr:uid="{00000000-0005-0000-0000-000060120000}"/>
    <cellStyle name="Porcentagem 2 10 23" xfId="4910" xr:uid="{00000000-0005-0000-0000-000061120000}"/>
    <cellStyle name="Porcentagem 2 10 24" xfId="4911" xr:uid="{00000000-0005-0000-0000-000062120000}"/>
    <cellStyle name="Porcentagem 2 10 25" xfId="4912" xr:uid="{00000000-0005-0000-0000-000063120000}"/>
    <cellStyle name="Porcentagem 2 10 26" xfId="4913" xr:uid="{00000000-0005-0000-0000-000064120000}"/>
    <cellStyle name="Porcentagem 2 10 27" xfId="4914" xr:uid="{00000000-0005-0000-0000-000065120000}"/>
    <cellStyle name="Porcentagem 2 10 28" xfId="4915" xr:uid="{00000000-0005-0000-0000-000066120000}"/>
    <cellStyle name="Porcentagem 2 10 29" xfId="4916" xr:uid="{00000000-0005-0000-0000-000067120000}"/>
    <cellStyle name="Porcentagem 2 10 3" xfId="4917" xr:uid="{00000000-0005-0000-0000-000068120000}"/>
    <cellStyle name="Porcentagem 2 10 30" xfId="4918" xr:uid="{00000000-0005-0000-0000-000069120000}"/>
    <cellStyle name="Porcentagem 2 10 31" xfId="4919" xr:uid="{00000000-0005-0000-0000-00006A120000}"/>
    <cellStyle name="Porcentagem 2 10 32" xfId="4920" xr:uid="{00000000-0005-0000-0000-00006B120000}"/>
    <cellStyle name="Porcentagem 2 10 33" xfId="4921" xr:uid="{00000000-0005-0000-0000-00006C120000}"/>
    <cellStyle name="Porcentagem 2 10 34" xfId="4922" xr:uid="{00000000-0005-0000-0000-00006D120000}"/>
    <cellStyle name="Porcentagem 2 10 35" xfId="4923" xr:uid="{00000000-0005-0000-0000-00006E120000}"/>
    <cellStyle name="Porcentagem 2 10 36" xfId="4924" xr:uid="{00000000-0005-0000-0000-00006F120000}"/>
    <cellStyle name="Porcentagem 2 10 37" xfId="4925" xr:uid="{00000000-0005-0000-0000-000070120000}"/>
    <cellStyle name="Porcentagem 2 10 38" xfId="4926" xr:uid="{00000000-0005-0000-0000-000071120000}"/>
    <cellStyle name="Porcentagem 2 10 39" xfId="4927" xr:uid="{00000000-0005-0000-0000-000072120000}"/>
    <cellStyle name="Porcentagem 2 10 4" xfId="4928" xr:uid="{00000000-0005-0000-0000-000073120000}"/>
    <cellStyle name="Porcentagem 2 10 40" xfId="4929" xr:uid="{00000000-0005-0000-0000-000074120000}"/>
    <cellStyle name="Porcentagem 2 10 41" xfId="4930" xr:uid="{00000000-0005-0000-0000-000075120000}"/>
    <cellStyle name="Porcentagem 2 10 42" xfId="4931" xr:uid="{00000000-0005-0000-0000-000076120000}"/>
    <cellStyle name="Porcentagem 2 10 43" xfId="4932" xr:uid="{00000000-0005-0000-0000-000077120000}"/>
    <cellStyle name="Porcentagem 2 10 44" xfId="4933" xr:uid="{00000000-0005-0000-0000-000078120000}"/>
    <cellStyle name="Porcentagem 2 10 45" xfId="4934" xr:uid="{00000000-0005-0000-0000-000079120000}"/>
    <cellStyle name="Porcentagem 2 10 46" xfId="4935" xr:uid="{00000000-0005-0000-0000-00007A120000}"/>
    <cellStyle name="Porcentagem 2 10 47" xfId="4936" xr:uid="{00000000-0005-0000-0000-00007B120000}"/>
    <cellStyle name="Porcentagem 2 10 48" xfId="4937" xr:uid="{00000000-0005-0000-0000-00007C120000}"/>
    <cellStyle name="Porcentagem 2 10 49" xfId="4938" xr:uid="{00000000-0005-0000-0000-00007D120000}"/>
    <cellStyle name="Porcentagem 2 10 5" xfId="4939" xr:uid="{00000000-0005-0000-0000-00007E120000}"/>
    <cellStyle name="Porcentagem 2 10 50" xfId="4940" xr:uid="{00000000-0005-0000-0000-00007F120000}"/>
    <cellStyle name="Porcentagem 2 10 51" xfId="4941" xr:uid="{00000000-0005-0000-0000-000080120000}"/>
    <cellStyle name="Porcentagem 2 10 52" xfId="4942" xr:uid="{00000000-0005-0000-0000-000081120000}"/>
    <cellStyle name="Porcentagem 2 10 53" xfId="4943" xr:uid="{00000000-0005-0000-0000-000082120000}"/>
    <cellStyle name="Porcentagem 2 10 54" xfId="4944" xr:uid="{00000000-0005-0000-0000-000083120000}"/>
    <cellStyle name="Porcentagem 2 10 55" xfId="4945" xr:uid="{00000000-0005-0000-0000-000084120000}"/>
    <cellStyle name="Porcentagem 2 10 56" xfId="4946" xr:uid="{00000000-0005-0000-0000-000085120000}"/>
    <cellStyle name="Porcentagem 2 10 57" xfId="4947" xr:uid="{00000000-0005-0000-0000-000086120000}"/>
    <cellStyle name="Porcentagem 2 10 58" xfId="4948" xr:uid="{00000000-0005-0000-0000-000087120000}"/>
    <cellStyle name="Porcentagem 2 10 59" xfId="4949" xr:uid="{00000000-0005-0000-0000-000088120000}"/>
    <cellStyle name="Porcentagem 2 10 6" xfId="4950" xr:uid="{00000000-0005-0000-0000-000089120000}"/>
    <cellStyle name="Porcentagem 2 10 60" xfId="4951" xr:uid="{00000000-0005-0000-0000-00008A120000}"/>
    <cellStyle name="Porcentagem 2 10 61" xfId="4952" xr:uid="{00000000-0005-0000-0000-00008B120000}"/>
    <cellStyle name="Porcentagem 2 10 62" xfId="4953" xr:uid="{00000000-0005-0000-0000-00008C120000}"/>
    <cellStyle name="Porcentagem 2 10 63" xfId="4954" xr:uid="{00000000-0005-0000-0000-00008D120000}"/>
    <cellStyle name="Porcentagem 2 10 64" xfId="4955" xr:uid="{00000000-0005-0000-0000-00008E120000}"/>
    <cellStyle name="Porcentagem 2 10 65" xfId="4956" xr:uid="{00000000-0005-0000-0000-00008F120000}"/>
    <cellStyle name="Porcentagem 2 10 66" xfId="4957" xr:uid="{00000000-0005-0000-0000-000090120000}"/>
    <cellStyle name="Porcentagem 2 10 67" xfId="4958" xr:uid="{00000000-0005-0000-0000-000091120000}"/>
    <cellStyle name="Porcentagem 2 10 68" xfId="4959" xr:uid="{00000000-0005-0000-0000-000092120000}"/>
    <cellStyle name="Porcentagem 2 10 69" xfId="4960" xr:uid="{00000000-0005-0000-0000-000093120000}"/>
    <cellStyle name="Porcentagem 2 10 7" xfId="4961" xr:uid="{00000000-0005-0000-0000-000094120000}"/>
    <cellStyle name="Porcentagem 2 10 70" xfId="4962" xr:uid="{00000000-0005-0000-0000-000095120000}"/>
    <cellStyle name="Porcentagem 2 10 71" xfId="4963" xr:uid="{00000000-0005-0000-0000-000096120000}"/>
    <cellStyle name="Porcentagem 2 10 72" xfId="4964" xr:uid="{00000000-0005-0000-0000-000097120000}"/>
    <cellStyle name="Porcentagem 2 10 73" xfId="4965" xr:uid="{00000000-0005-0000-0000-000098120000}"/>
    <cellStyle name="Porcentagem 2 10 74" xfId="4966" xr:uid="{00000000-0005-0000-0000-000099120000}"/>
    <cellStyle name="Porcentagem 2 10 75" xfId="4967" xr:uid="{00000000-0005-0000-0000-00009A120000}"/>
    <cellStyle name="Porcentagem 2 10 76" xfId="4968" xr:uid="{00000000-0005-0000-0000-00009B120000}"/>
    <cellStyle name="Porcentagem 2 10 77" xfId="4969" xr:uid="{00000000-0005-0000-0000-00009C120000}"/>
    <cellStyle name="Porcentagem 2 10 78" xfId="4970" xr:uid="{00000000-0005-0000-0000-00009D120000}"/>
    <cellStyle name="Porcentagem 2 10 79" xfId="4971" xr:uid="{00000000-0005-0000-0000-00009E120000}"/>
    <cellStyle name="Porcentagem 2 10 8" xfId="4972" xr:uid="{00000000-0005-0000-0000-00009F120000}"/>
    <cellStyle name="Porcentagem 2 10 80" xfId="4973" xr:uid="{00000000-0005-0000-0000-0000A0120000}"/>
    <cellStyle name="Porcentagem 2 10 81" xfId="4974" xr:uid="{00000000-0005-0000-0000-0000A1120000}"/>
    <cellStyle name="Porcentagem 2 10 82" xfId="4975" xr:uid="{00000000-0005-0000-0000-0000A2120000}"/>
    <cellStyle name="Porcentagem 2 10 83" xfId="4976" xr:uid="{00000000-0005-0000-0000-0000A3120000}"/>
    <cellStyle name="Porcentagem 2 10 84" xfId="4977" xr:uid="{00000000-0005-0000-0000-0000A4120000}"/>
    <cellStyle name="Porcentagem 2 10 85" xfId="4978" xr:uid="{00000000-0005-0000-0000-0000A5120000}"/>
    <cellStyle name="Porcentagem 2 10 86" xfId="4979" xr:uid="{00000000-0005-0000-0000-0000A6120000}"/>
    <cellStyle name="Porcentagem 2 10 87" xfId="4980" xr:uid="{00000000-0005-0000-0000-0000A7120000}"/>
    <cellStyle name="Porcentagem 2 10 88" xfId="4981" xr:uid="{00000000-0005-0000-0000-0000A8120000}"/>
    <cellStyle name="Porcentagem 2 10 89" xfId="4982" xr:uid="{00000000-0005-0000-0000-0000A9120000}"/>
    <cellStyle name="Porcentagem 2 10 9" xfId="4983" xr:uid="{00000000-0005-0000-0000-0000AA120000}"/>
    <cellStyle name="Porcentagem 2 10 90" xfId="4984" xr:uid="{00000000-0005-0000-0000-0000AB120000}"/>
    <cellStyle name="Porcentagem 2 10 91" xfId="4985" xr:uid="{00000000-0005-0000-0000-0000AC120000}"/>
    <cellStyle name="Porcentagem 2 10 92" xfId="4986" xr:uid="{00000000-0005-0000-0000-0000AD120000}"/>
    <cellStyle name="Porcentagem 2 10 93" xfId="4987" xr:uid="{00000000-0005-0000-0000-0000AE120000}"/>
    <cellStyle name="Porcentagem 2 10 94" xfId="4988" xr:uid="{00000000-0005-0000-0000-0000AF120000}"/>
    <cellStyle name="Porcentagem 2 10 95" xfId="4989" xr:uid="{00000000-0005-0000-0000-0000B0120000}"/>
    <cellStyle name="Porcentagem 2 10 96" xfId="4990" xr:uid="{00000000-0005-0000-0000-0000B1120000}"/>
    <cellStyle name="Porcentagem 2 10 97" xfId="4991" xr:uid="{00000000-0005-0000-0000-0000B2120000}"/>
    <cellStyle name="Porcentagem 2 10 98" xfId="4992" xr:uid="{00000000-0005-0000-0000-0000B3120000}"/>
    <cellStyle name="Porcentagem 2 10 99" xfId="4993" xr:uid="{00000000-0005-0000-0000-0000B4120000}"/>
    <cellStyle name="Porcentagem 2 100" xfId="4994" xr:uid="{00000000-0005-0000-0000-0000B5120000}"/>
    <cellStyle name="Porcentagem 2 101" xfId="4995" xr:uid="{00000000-0005-0000-0000-0000B6120000}"/>
    <cellStyle name="Porcentagem 2 102" xfId="4996" xr:uid="{00000000-0005-0000-0000-0000B7120000}"/>
    <cellStyle name="Porcentagem 2 103" xfId="4997" xr:uid="{00000000-0005-0000-0000-0000B8120000}"/>
    <cellStyle name="Porcentagem 2 104" xfId="4998" xr:uid="{00000000-0005-0000-0000-0000B9120000}"/>
    <cellStyle name="Porcentagem 2 105" xfId="4999" xr:uid="{00000000-0005-0000-0000-0000BA120000}"/>
    <cellStyle name="Porcentagem 2 106" xfId="5000" xr:uid="{00000000-0005-0000-0000-0000BB120000}"/>
    <cellStyle name="Porcentagem 2 107" xfId="5001" xr:uid="{00000000-0005-0000-0000-0000BC120000}"/>
    <cellStyle name="Porcentagem 2 108" xfId="5002" xr:uid="{00000000-0005-0000-0000-0000BD120000}"/>
    <cellStyle name="Porcentagem 2 109" xfId="5003" xr:uid="{00000000-0005-0000-0000-0000BE120000}"/>
    <cellStyle name="Porcentagem 2 11" xfId="542" xr:uid="{00000000-0005-0000-0000-0000BF120000}"/>
    <cellStyle name="Porcentagem 2 110" xfId="5004" xr:uid="{00000000-0005-0000-0000-0000C0120000}"/>
    <cellStyle name="Porcentagem 2 111" xfId="5005" xr:uid="{00000000-0005-0000-0000-0000C1120000}"/>
    <cellStyle name="Porcentagem 2 112" xfId="5006" xr:uid="{00000000-0005-0000-0000-0000C2120000}"/>
    <cellStyle name="Porcentagem 2 113" xfId="5007" xr:uid="{00000000-0005-0000-0000-0000C3120000}"/>
    <cellStyle name="Porcentagem 2 114" xfId="5008" xr:uid="{00000000-0005-0000-0000-0000C4120000}"/>
    <cellStyle name="Porcentagem 2 115" xfId="5009" xr:uid="{00000000-0005-0000-0000-0000C5120000}"/>
    <cellStyle name="Porcentagem 2 116" xfId="5010" xr:uid="{00000000-0005-0000-0000-0000C6120000}"/>
    <cellStyle name="Porcentagem 2 117" xfId="5011" xr:uid="{00000000-0005-0000-0000-0000C7120000}"/>
    <cellStyle name="Porcentagem 2 118" xfId="5012" xr:uid="{00000000-0005-0000-0000-0000C8120000}"/>
    <cellStyle name="Porcentagem 2 119" xfId="5013" xr:uid="{00000000-0005-0000-0000-0000C9120000}"/>
    <cellStyle name="Porcentagem 2 12" xfId="543" xr:uid="{00000000-0005-0000-0000-0000CA120000}"/>
    <cellStyle name="Porcentagem 2 12 10" xfId="5014" xr:uid="{00000000-0005-0000-0000-0000CB120000}"/>
    <cellStyle name="Porcentagem 2 12 100" xfId="5015" xr:uid="{00000000-0005-0000-0000-0000CC120000}"/>
    <cellStyle name="Porcentagem 2 12 101" xfId="5016" xr:uid="{00000000-0005-0000-0000-0000CD120000}"/>
    <cellStyle name="Porcentagem 2 12 102" xfId="5017" xr:uid="{00000000-0005-0000-0000-0000CE120000}"/>
    <cellStyle name="Porcentagem 2 12 103" xfId="5018" xr:uid="{00000000-0005-0000-0000-0000CF120000}"/>
    <cellStyle name="Porcentagem 2 12 104" xfId="5019" xr:uid="{00000000-0005-0000-0000-0000D0120000}"/>
    <cellStyle name="Porcentagem 2 12 105" xfId="5020" xr:uid="{00000000-0005-0000-0000-0000D1120000}"/>
    <cellStyle name="Porcentagem 2 12 106" xfId="5021" xr:uid="{00000000-0005-0000-0000-0000D2120000}"/>
    <cellStyle name="Porcentagem 2 12 107" xfId="5022" xr:uid="{00000000-0005-0000-0000-0000D3120000}"/>
    <cellStyle name="Porcentagem 2 12 108" xfId="5023" xr:uid="{00000000-0005-0000-0000-0000D4120000}"/>
    <cellStyle name="Porcentagem 2 12 109" xfId="5024" xr:uid="{00000000-0005-0000-0000-0000D5120000}"/>
    <cellStyle name="Porcentagem 2 12 11" xfId="5025" xr:uid="{00000000-0005-0000-0000-0000D6120000}"/>
    <cellStyle name="Porcentagem 2 12 110" xfId="5026" xr:uid="{00000000-0005-0000-0000-0000D7120000}"/>
    <cellStyle name="Porcentagem 2 12 111" xfId="5027" xr:uid="{00000000-0005-0000-0000-0000D8120000}"/>
    <cellStyle name="Porcentagem 2 12 112" xfId="5028" xr:uid="{00000000-0005-0000-0000-0000D9120000}"/>
    <cellStyle name="Porcentagem 2 12 113" xfId="5029" xr:uid="{00000000-0005-0000-0000-0000DA120000}"/>
    <cellStyle name="Porcentagem 2 12 114" xfId="5030" xr:uid="{00000000-0005-0000-0000-0000DB120000}"/>
    <cellStyle name="Porcentagem 2 12 115" xfId="5031" xr:uid="{00000000-0005-0000-0000-0000DC120000}"/>
    <cellStyle name="Porcentagem 2 12 12" xfId="5032" xr:uid="{00000000-0005-0000-0000-0000DD120000}"/>
    <cellStyle name="Porcentagem 2 12 13" xfId="5033" xr:uid="{00000000-0005-0000-0000-0000DE120000}"/>
    <cellStyle name="Porcentagem 2 12 14" xfId="5034" xr:uid="{00000000-0005-0000-0000-0000DF120000}"/>
    <cellStyle name="Porcentagem 2 12 15" xfId="5035" xr:uid="{00000000-0005-0000-0000-0000E0120000}"/>
    <cellStyle name="Porcentagem 2 12 16" xfId="5036" xr:uid="{00000000-0005-0000-0000-0000E1120000}"/>
    <cellStyle name="Porcentagem 2 12 17" xfId="5037" xr:uid="{00000000-0005-0000-0000-0000E2120000}"/>
    <cellStyle name="Porcentagem 2 12 18" xfId="5038" xr:uid="{00000000-0005-0000-0000-0000E3120000}"/>
    <cellStyle name="Porcentagem 2 12 19" xfId="5039" xr:uid="{00000000-0005-0000-0000-0000E4120000}"/>
    <cellStyle name="Porcentagem 2 12 2" xfId="5040" xr:uid="{00000000-0005-0000-0000-0000E5120000}"/>
    <cellStyle name="Porcentagem 2 12 20" xfId="5041" xr:uid="{00000000-0005-0000-0000-0000E6120000}"/>
    <cellStyle name="Porcentagem 2 12 21" xfId="5042" xr:uid="{00000000-0005-0000-0000-0000E7120000}"/>
    <cellStyle name="Porcentagem 2 12 22" xfId="5043" xr:uid="{00000000-0005-0000-0000-0000E8120000}"/>
    <cellStyle name="Porcentagem 2 12 23" xfId="5044" xr:uid="{00000000-0005-0000-0000-0000E9120000}"/>
    <cellStyle name="Porcentagem 2 12 24" xfId="5045" xr:uid="{00000000-0005-0000-0000-0000EA120000}"/>
    <cellStyle name="Porcentagem 2 12 25" xfId="5046" xr:uid="{00000000-0005-0000-0000-0000EB120000}"/>
    <cellStyle name="Porcentagem 2 12 26" xfId="5047" xr:uid="{00000000-0005-0000-0000-0000EC120000}"/>
    <cellStyle name="Porcentagem 2 12 27" xfId="5048" xr:uid="{00000000-0005-0000-0000-0000ED120000}"/>
    <cellStyle name="Porcentagem 2 12 28" xfId="5049" xr:uid="{00000000-0005-0000-0000-0000EE120000}"/>
    <cellStyle name="Porcentagem 2 12 29" xfId="5050" xr:uid="{00000000-0005-0000-0000-0000EF120000}"/>
    <cellStyle name="Porcentagem 2 12 3" xfId="5051" xr:uid="{00000000-0005-0000-0000-0000F0120000}"/>
    <cellStyle name="Porcentagem 2 12 30" xfId="5052" xr:uid="{00000000-0005-0000-0000-0000F1120000}"/>
    <cellStyle name="Porcentagem 2 12 31" xfId="5053" xr:uid="{00000000-0005-0000-0000-0000F2120000}"/>
    <cellStyle name="Porcentagem 2 12 32" xfId="5054" xr:uid="{00000000-0005-0000-0000-0000F3120000}"/>
    <cellStyle name="Porcentagem 2 12 33" xfId="5055" xr:uid="{00000000-0005-0000-0000-0000F4120000}"/>
    <cellStyle name="Porcentagem 2 12 34" xfId="5056" xr:uid="{00000000-0005-0000-0000-0000F5120000}"/>
    <cellStyle name="Porcentagem 2 12 35" xfId="5057" xr:uid="{00000000-0005-0000-0000-0000F6120000}"/>
    <cellStyle name="Porcentagem 2 12 36" xfId="5058" xr:uid="{00000000-0005-0000-0000-0000F7120000}"/>
    <cellStyle name="Porcentagem 2 12 37" xfId="5059" xr:uid="{00000000-0005-0000-0000-0000F8120000}"/>
    <cellStyle name="Porcentagem 2 12 38" xfId="5060" xr:uid="{00000000-0005-0000-0000-0000F9120000}"/>
    <cellStyle name="Porcentagem 2 12 39" xfId="5061" xr:uid="{00000000-0005-0000-0000-0000FA120000}"/>
    <cellStyle name="Porcentagem 2 12 4" xfId="5062" xr:uid="{00000000-0005-0000-0000-0000FB120000}"/>
    <cellStyle name="Porcentagem 2 12 40" xfId="5063" xr:uid="{00000000-0005-0000-0000-0000FC120000}"/>
    <cellStyle name="Porcentagem 2 12 41" xfId="5064" xr:uid="{00000000-0005-0000-0000-0000FD120000}"/>
    <cellStyle name="Porcentagem 2 12 42" xfId="5065" xr:uid="{00000000-0005-0000-0000-0000FE120000}"/>
    <cellStyle name="Porcentagem 2 12 43" xfId="5066" xr:uid="{00000000-0005-0000-0000-0000FF120000}"/>
    <cellStyle name="Porcentagem 2 12 44" xfId="5067" xr:uid="{00000000-0005-0000-0000-000000130000}"/>
    <cellStyle name="Porcentagem 2 12 45" xfId="5068" xr:uid="{00000000-0005-0000-0000-000001130000}"/>
    <cellStyle name="Porcentagem 2 12 46" xfId="5069" xr:uid="{00000000-0005-0000-0000-000002130000}"/>
    <cellStyle name="Porcentagem 2 12 47" xfId="5070" xr:uid="{00000000-0005-0000-0000-000003130000}"/>
    <cellStyle name="Porcentagem 2 12 48" xfId="5071" xr:uid="{00000000-0005-0000-0000-000004130000}"/>
    <cellStyle name="Porcentagem 2 12 49" xfId="5072" xr:uid="{00000000-0005-0000-0000-000005130000}"/>
    <cellStyle name="Porcentagem 2 12 5" xfId="5073" xr:uid="{00000000-0005-0000-0000-000006130000}"/>
    <cellStyle name="Porcentagem 2 12 50" xfId="5074" xr:uid="{00000000-0005-0000-0000-000007130000}"/>
    <cellStyle name="Porcentagem 2 12 51" xfId="5075" xr:uid="{00000000-0005-0000-0000-000008130000}"/>
    <cellStyle name="Porcentagem 2 12 52" xfId="5076" xr:uid="{00000000-0005-0000-0000-000009130000}"/>
    <cellStyle name="Porcentagem 2 12 53" xfId="5077" xr:uid="{00000000-0005-0000-0000-00000A130000}"/>
    <cellStyle name="Porcentagem 2 12 54" xfId="5078" xr:uid="{00000000-0005-0000-0000-00000B130000}"/>
    <cellStyle name="Porcentagem 2 12 55" xfId="5079" xr:uid="{00000000-0005-0000-0000-00000C130000}"/>
    <cellStyle name="Porcentagem 2 12 56" xfId="5080" xr:uid="{00000000-0005-0000-0000-00000D130000}"/>
    <cellStyle name="Porcentagem 2 12 57" xfId="5081" xr:uid="{00000000-0005-0000-0000-00000E130000}"/>
    <cellStyle name="Porcentagem 2 12 58" xfId="5082" xr:uid="{00000000-0005-0000-0000-00000F130000}"/>
    <cellStyle name="Porcentagem 2 12 59" xfId="5083" xr:uid="{00000000-0005-0000-0000-000010130000}"/>
    <cellStyle name="Porcentagem 2 12 6" xfId="5084" xr:uid="{00000000-0005-0000-0000-000011130000}"/>
    <cellStyle name="Porcentagem 2 12 60" xfId="5085" xr:uid="{00000000-0005-0000-0000-000012130000}"/>
    <cellStyle name="Porcentagem 2 12 61" xfId="5086" xr:uid="{00000000-0005-0000-0000-000013130000}"/>
    <cellStyle name="Porcentagem 2 12 62" xfId="5087" xr:uid="{00000000-0005-0000-0000-000014130000}"/>
    <cellStyle name="Porcentagem 2 12 63" xfId="5088" xr:uid="{00000000-0005-0000-0000-000015130000}"/>
    <cellStyle name="Porcentagem 2 12 64" xfId="5089" xr:uid="{00000000-0005-0000-0000-000016130000}"/>
    <cellStyle name="Porcentagem 2 12 65" xfId="5090" xr:uid="{00000000-0005-0000-0000-000017130000}"/>
    <cellStyle name="Porcentagem 2 12 66" xfId="5091" xr:uid="{00000000-0005-0000-0000-000018130000}"/>
    <cellStyle name="Porcentagem 2 12 67" xfId="5092" xr:uid="{00000000-0005-0000-0000-000019130000}"/>
    <cellStyle name="Porcentagem 2 12 68" xfId="5093" xr:uid="{00000000-0005-0000-0000-00001A130000}"/>
    <cellStyle name="Porcentagem 2 12 69" xfId="5094" xr:uid="{00000000-0005-0000-0000-00001B130000}"/>
    <cellStyle name="Porcentagem 2 12 7" xfId="5095" xr:uid="{00000000-0005-0000-0000-00001C130000}"/>
    <cellStyle name="Porcentagem 2 12 70" xfId="5096" xr:uid="{00000000-0005-0000-0000-00001D130000}"/>
    <cellStyle name="Porcentagem 2 12 71" xfId="5097" xr:uid="{00000000-0005-0000-0000-00001E130000}"/>
    <cellStyle name="Porcentagem 2 12 72" xfId="5098" xr:uid="{00000000-0005-0000-0000-00001F130000}"/>
    <cellStyle name="Porcentagem 2 12 73" xfId="5099" xr:uid="{00000000-0005-0000-0000-000020130000}"/>
    <cellStyle name="Porcentagem 2 12 74" xfId="5100" xr:uid="{00000000-0005-0000-0000-000021130000}"/>
    <cellStyle name="Porcentagem 2 12 75" xfId="5101" xr:uid="{00000000-0005-0000-0000-000022130000}"/>
    <cellStyle name="Porcentagem 2 12 76" xfId="5102" xr:uid="{00000000-0005-0000-0000-000023130000}"/>
    <cellStyle name="Porcentagem 2 12 77" xfId="5103" xr:uid="{00000000-0005-0000-0000-000024130000}"/>
    <cellStyle name="Porcentagem 2 12 78" xfId="5104" xr:uid="{00000000-0005-0000-0000-000025130000}"/>
    <cellStyle name="Porcentagem 2 12 79" xfId="5105" xr:uid="{00000000-0005-0000-0000-000026130000}"/>
    <cellStyle name="Porcentagem 2 12 8" xfId="5106" xr:uid="{00000000-0005-0000-0000-000027130000}"/>
    <cellStyle name="Porcentagem 2 12 80" xfId="5107" xr:uid="{00000000-0005-0000-0000-000028130000}"/>
    <cellStyle name="Porcentagem 2 12 81" xfId="5108" xr:uid="{00000000-0005-0000-0000-000029130000}"/>
    <cellStyle name="Porcentagem 2 12 82" xfId="5109" xr:uid="{00000000-0005-0000-0000-00002A130000}"/>
    <cellStyle name="Porcentagem 2 12 83" xfId="5110" xr:uid="{00000000-0005-0000-0000-00002B130000}"/>
    <cellStyle name="Porcentagem 2 12 84" xfId="5111" xr:uid="{00000000-0005-0000-0000-00002C130000}"/>
    <cellStyle name="Porcentagem 2 12 85" xfId="5112" xr:uid="{00000000-0005-0000-0000-00002D130000}"/>
    <cellStyle name="Porcentagem 2 12 86" xfId="5113" xr:uid="{00000000-0005-0000-0000-00002E130000}"/>
    <cellStyle name="Porcentagem 2 12 87" xfId="5114" xr:uid="{00000000-0005-0000-0000-00002F130000}"/>
    <cellStyle name="Porcentagem 2 12 88" xfId="5115" xr:uid="{00000000-0005-0000-0000-000030130000}"/>
    <cellStyle name="Porcentagem 2 12 89" xfId="5116" xr:uid="{00000000-0005-0000-0000-000031130000}"/>
    <cellStyle name="Porcentagem 2 12 9" xfId="5117" xr:uid="{00000000-0005-0000-0000-000032130000}"/>
    <cellStyle name="Porcentagem 2 12 90" xfId="5118" xr:uid="{00000000-0005-0000-0000-000033130000}"/>
    <cellStyle name="Porcentagem 2 12 91" xfId="5119" xr:uid="{00000000-0005-0000-0000-000034130000}"/>
    <cellStyle name="Porcentagem 2 12 92" xfId="5120" xr:uid="{00000000-0005-0000-0000-000035130000}"/>
    <cellStyle name="Porcentagem 2 12 93" xfId="5121" xr:uid="{00000000-0005-0000-0000-000036130000}"/>
    <cellStyle name="Porcentagem 2 12 94" xfId="5122" xr:uid="{00000000-0005-0000-0000-000037130000}"/>
    <cellStyle name="Porcentagem 2 12 95" xfId="5123" xr:uid="{00000000-0005-0000-0000-000038130000}"/>
    <cellStyle name="Porcentagem 2 12 96" xfId="5124" xr:uid="{00000000-0005-0000-0000-000039130000}"/>
    <cellStyle name="Porcentagem 2 12 97" xfId="5125" xr:uid="{00000000-0005-0000-0000-00003A130000}"/>
    <cellStyle name="Porcentagem 2 12 98" xfId="5126" xr:uid="{00000000-0005-0000-0000-00003B130000}"/>
    <cellStyle name="Porcentagem 2 12 99" xfId="5127" xr:uid="{00000000-0005-0000-0000-00003C130000}"/>
    <cellStyle name="Porcentagem 2 120" xfId="5128" xr:uid="{00000000-0005-0000-0000-00003D130000}"/>
    <cellStyle name="Porcentagem 2 121" xfId="5129" xr:uid="{00000000-0005-0000-0000-00003E130000}"/>
    <cellStyle name="Porcentagem 2 122" xfId="5130" xr:uid="{00000000-0005-0000-0000-00003F130000}"/>
    <cellStyle name="Porcentagem 2 123" xfId="5131" xr:uid="{00000000-0005-0000-0000-000040130000}"/>
    <cellStyle name="Porcentagem 2 124" xfId="5132" xr:uid="{00000000-0005-0000-0000-000041130000}"/>
    <cellStyle name="Porcentagem 2 125" xfId="5133" xr:uid="{00000000-0005-0000-0000-000042130000}"/>
    <cellStyle name="Porcentagem 2 126" xfId="5134" xr:uid="{00000000-0005-0000-0000-000043130000}"/>
    <cellStyle name="Porcentagem 2 127" xfId="5135" xr:uid="{00000000-0005-0000-0000-000044130000}"/>
    <cellStyle name="Porcentagem 2 128" xfId="5136" xr:uid="{00000000-0005-0000-0000-000045130000}"/>
    <cellStyle name="Porcentagem 2 129" xfId="5137" xr:uid="{00000000-0005-0000-0000-000046130000}"/>
    <cellStyle name="Porcentagem 2 13" xfId="544" xr:uid="{00000000-0005-0000-0000-000047130000}"/>
    <cellStyle name="Porcentagem 2 130" xfId="5138" xr:uid="{00000000-0005-0000-0000-000048130000}"/>
    <cellStyle name="Porcentagem 2 131" xfId="5139" xr:uid="{00000000-0005-0000-0000-000049130000}"/>
    <cellStyle name="Porcentagem 2 132" xfId="5140" xr:uid="{00000000-0005-0000-0000-00004A130000}"/>
    <cellStyle name="Porcentagem 2 133" xfId="5141" xr:uid="{00000000-0005-0000-0000-00004B130000}"/>
    <cellStyle name="Porcentagem 2 134" xfId="5142" xr:uid="{00000000-0005-0000-0000-00004C130000}"/>
    <cellStyle name="Porcentagem 2 135" xfId="5143" xr:uid="{00000000-0005-0000-0000-00004D130000}"/>
    <cellStyle name="Porcentagem 2 136" xfId="5144" xr:uid="{00000000-0005-0000-0000-00004E130000}"/>
    <cellStyle name="Porcentagem 2 137" xfId="5145" xr:uid="{00000000-0005-0000-0000-00004F130000}"/>
    <cellStyle name="Porcentagem 2 138" xfId="5146" xr:uid="{00000000-0005-0000-0000-000050130000}"/>
    <cellStyle name="Porcentagem 2 139" xfId="5147" xr:uid="{00000000-0005-0000-0000-000051130000}"/>
    <cellStyle name="Porcentagem 2 14" xfId="545" xr:uid="{00000000-0005-0000-0000-000052130000}"/>
    <cellStyle name="Porcentagem 2 15" xfId="546" xr:uid="{00000000-0005-0000-0000-000053130000}"/>
    <cellStyle name="Porcentagem 2 16" xfId="547" xr:uid="{00000000-0005-0000-0000-000054130000}"/>
    <cellStyle name="Porcentagem 2 17" xfId="5148" xr:uid="{00000000-0005-0000-0000-000055130000}"/>
    <cellStyle name="Porcentagem 2 18" xfId="5149" xr:uid="{00000000-0005-0000-0000-000056130000}"/>
    <cellStyle name="Porcentagem 2 19" xfId="5150" xr:uid="{00000000-0005-0000-0000-000057130000}"/>
    <cellStyle name="Porcentagem 2 2" xfId="548" xr:uid="{00000000-0005-0000-0000-000058130000}"/>
    <cellStyle name="Porcentagem 2 2 2" xfId="549" xr:uid="{00000000-0005-0000-0000-000059130000}"/>
    <cellStyle name="Porcentagem 2 2 3" xfId="550" xr:uid="{00000000-0005-0000-0000-00005A130000}"/>
    <cellStyle name="Porcentagem 2 2 4" xfId="551" xr:uid="{00000000-0005-0000-0000-00005B130000}"/>
    <cellStyle name="Porcentagem 2 20" xfId="5151" xr:uid="{00000000-0005-0000-0000-00005C130000}"/>
    <cellStyle name="Porcentagem 2 21" xfId="5152" xr:uid="{00000000-0005-0000-0000-00005D130000}"/>
    <cellStyle name="Porcentagem 2 22" xfId="5153" xr:uid="{00000000-0005-0000-0000-00005E130000}"/>
    <cellStyle name="Porcentagem 2 23" xfId="5154" xr:uid="{00000000-0005-0000-0000-00005F130000}"/>
    <cellStyle name="Porcentagem 2 24" xfId="5155" xr:uid="{00000000-0005-0000-0000-000060130000}"/>
    <cellStyle name="Porcentagem 2 25" xfId="5156" xr:uid="{00000000-0005-0000-0000-000061130000}"/>
    <cellStyle name="Porcentagem 2 26" xfId="5157" xr:uid="{00000000-0005-0000-0000-000062130000}"/>
    <cellStyle name="Porcentagem 2 27" xfId="5158" xr:uid="{00000000-0005-0000-0000-000063130000}"/>
    <cellStyle name="Porcentagem 2 28" xfId="5159" xr:uid="{00000000-0005-0000-0000-000064130000}"/>
    <cellStyle name="Porcentagem 2 29" xfId="5160" xr:uid="{00000000-0005-0000-0000-000065130000}"/>
    <cellStyle name="Porcentagem 2 3" xfId="552" xr:uid="{00000000-0005-0000-0000-000066130000}"/>
    <cellStyle name="Porcentagem 2 3 2" xfId="553" xr:uid="{00000000-0005-0000-0000-000067130000}"/>
    <cellStyle name="Porcentagem 2 3 3" xfId="554" xr:uid="{00000000-0005-0000-0000-000068130000}"/>
    <cellStyle name="Porcentagem 2 3 4" xfId="555" xr:uid="{00000000-0005-0000-0000-000069130000}"/>
    <cellStyle name="Porcentagem 2 30" xfId="5161" xr:uid="{00000000-0005-0000-0000-00006A130000}"/>
    <cellStyle name="Porcentagem 2 31" xfId="5162" xr:uid="{00000000-0005-0000-0000-00006B130000}"/>
    <cellStyle name="Porcentagem 2 32" xfId="5163" xr:uid="{00000000-0005-0000-0000-00006C130000}"/>
    <cellStyle name="Porcentagem 2 33" xfId="5164" xr:uid="{00000000-0005-0000-0000-00006D130000}"/>
    <cellStyle name="Porcentagem 2 34" xfId="5165" xr:uid="{00000000-0005-0000-0000-00006E130000}"/>
    <cellStyle name="Porcentagem 2 35" xfId="5166" xr:uid="{00000000-0005-0000-0000-00006F130000}"/>
    <cellStyle name="Porcentagem 2 36" xfId="5167" xr:uid="{00000000-0005-0000-0000-000070130000}"/>
    <cellStyle name="Porcentagem 2 37" xfId="5168" xr:uid="{00000000-0005-0000-0000-000071130000}"/>
    <cellStyle name="Porcentagem 2 38" xfId="5169" xr:uid="{00000000-0005-0000-0000-000072130000}"/>
    <cellStyle name="Porcentagem 2 39" xfId="5170" xr:uid="{00000000-0005-0000-0000-000073130000}"/>
    <cellStyle name="Porcentagem 2 4" xfId="556" xr:uid="{00000000-0005-0000-0000-000074130000}"/>
    <cellStyle name="Porcentagem 2 40" xfId="5171" xr:uid="{00000000-0005-0000-0000-000075130000}"/>
    <cellStyle name="Porcentagem 2 41" xfId="5172" xr:uid="{00000000-0005-0000-0000-000076130000}"/>
    <cellStyle name="Porcentagem 2 42" xfId="5173" xr:uid="{00000000-0005-0000-0000-000077130000}"/>
    <cellStyle name="Porcentagem 2 43" xfId="5174" xr:uid="{00000000-0005-0000-0000-000078130000}"/>
    <cellStyle name="Porcentagem 2 44" xfId="5175" xr:uid="{00000000-0005-0000-0000-000079130000}"/>
    <cellStyle name="Porcentagem 2 45" xfId="5176" xr:uid="{00000000-0005-0000-0000-00007A130000}"/>
    <cellStyle name="Porcentagem 2 46" xfId="5177" xr:uid="{00000000-0005-0000-0000-00007B130000}"/>
    <cellStyle name="Porcentagem 2 47" xfId="5178" xr:uid="{00000000-0005-0000-0000-00007C130000}"/>
    <cellStyle name="Porcentagem 2 48" xfId="5179" xr:uid="{00000000-0005-0000-0000-00007D130000}"/>
    <cellStyle name="Porcentagem 2 49" xfId="5180" xr:uid="{00000000-0005-0000-0000-00007E130000}"/>
    <cellStyle name="Porcentagem 2 5" xfId="557" xr:uid="{00000000-0005-0000-0000-00007F130000}"/>
    <cellStyle name="Porcentagem 2 50" xfId="5181" xr:uid="{00000000-0005-0000-0000-000080130000}"/>
    <cellStyle name="Porcentagem 2 51" xfId="5182" xr:uid="{00000000-0005-0000-0000-000081130000}"/>
    <cellStyle name="Porcentagem 2 52" xfId="5183" xr:uid="{00000000-0005-0000-0000-000082130000}"/>
    <cellStyle name="Porcentagem 2 53" xfId="5184" xr:uid="{00000000-0005-0000-0000-000083130000}"/>
    <cellStyle name="Porcentagem 2 54" xfId="5185" xr:uid="{00000000-0005-0000-0000-000084130000}"/>
    <cellStyle name="Porcentagem 2 55" xfId="5186" xr:uid="{00000000-0005-0000-0000-000085130000}"/>
    <cellStyle name="Porcentagem 2 56" xfId="5187" xr:uid="{00000000-0005-0000-0000-000086130000}"/>
    <cellStyle name="Porcentagem 2 57" xfId="5188" xr:uid="{00000000-0005-0000-0000-000087130000}"/>
    <cellStyle name="Porcentagem 2 58" xfId="5189" xr:uid="{00000000-0005-0000-0000-000088130000}"/>
    <cellStyle name="Porcentagem 2 59" xfId="5190" xr:uid="{00000000-0005-0000-0000-000089130000}"/>
    <cellStyle name="Porcentagem 2 6" xfId="558" xr:uid="{00000000-0005-0000-0000-00008A130000}"/>
    <cellStyle name="Porcentagem 2 60" xfId="5191" xr:uid="{00000000-0005-0000-0000-00008B130000}"/>
    <cellStyle name="Porcentagem 2 61" xfId="5192" xr:uid="{00000000-0005-0000-0000-00008C130000}"/>
    <cellStyle name="Porcentagem 2 62" xfId="5193" xr:uid="{00000000-0005-0000-0000-00008D130000}"/>
    <cellStyle name="Porcentagem 2 63" xfId="5194" xr:uid="{00000000-0005-0000-0000-00008E130000}"/>
    <cellStyle name="Porcentagem 2 64" xfId="5195" xr:uid="{00000000-0005-0000-0000-00008F130000}"/>
    <cellStyle name="Porcentagem 2 65" xfId="5196" xr:uid="{00000000-0005-0000-0000-000090130000}"/>
    <cellStyle name="Porcentagem 2 66" xfId="5197" xr:uid="{00000000-0005-0000-0000-000091130000}"/>
    <cellStyle name="Porcentagem 2 67" xfId="5198" xr:uid="{00000000-0005-0000-0000-000092130000}"/>
    <cellStyle name="Porcentagem 2 68" xfId="5199" xr:uid="{00000000-0005-0000-0000-000093130000}"/>
    <cellStyle name="Porcentagem 2 69" xfId="5200" xr:uid="{00000000-0005-0000-0000-000094130000}"/>
    <cellStyle name="Porcentagem 2 7" xfId="559" xr:uid="{00000000-0005-0000-0000-000095130000}"/>
    <cellStyle name="Porcentagem 2 70" xfId="5201" xr:uid="{00000000-0005-0000-0000-000096130000}"/>
    <cellStyle name="Porcentagem 2 71" xfId="5202" xr:uid="{00000000-0005-0000-0000-000097130000}"/>
    <cellStyle name="Porcentagem 2 72" xfId="5203" xr:uid="{00000000-0005-0000-0000-000098130000}"/>
    <cellStyle name="Porcentagem 2 73" xfId="5204" xr:uid="{00000000-0005-0000-0000-000099130000}"/>
    <cellStyle name="Porcentagem 2 74" xfId="5205" xr:uid="{00000000-0005-0000-0000-00009A130000}"/>
    <cellStyle name="Porcentagem 2 75" xfId="5206" xr:uid="{00000000-0005-0000-0000-00009B130000}"/>
    <cellStyle name="Porcentagem 2 76" xfId="5207" xr:uid="{00000000-0005-0000-0000-00009C130000}"/>
    <cellStyle name="Porcentagem 2 77" xfId="5208" xr:uid="{00000000-0005-0000-0000-00009D130000}"/>
    <cellStyle name="Porcentagem 2 78" xfId="5209" xr:uid="{00000000-0005-0000-0000-00009E130000}"/>
    <cellStyle name="Porcentagem 2 79" xfId="5210" xr:uid="{00000000-0005-0000-0000-00009F130000}"/>
    <cellStyle name="Porcentagem 2 8" xfId="560" xr:uid="{00000000-0005-0000-0000-0000A0130000}"/>
    <cellStyle name="Porcentagem 2 80" xfId="5211" xr:uid="{00000000-0005-0000-0000-0000A1130000}"/>
    <cellStyle name="Porcentagem 2 81" xfId="5212" xr:uid="{00000000-0005-0000-0000-0000A2130000}"/>
    <cellStyle name="Porcentagem 2 82" xfId="5213" xr:uid="{00000000-0005-0000-0000-0000A3130000}"/>
    <cellStyle name="Porcentagem 2 83" xfId="5214" xr:uid="{00000000-0005-0000-0000-0000A4130000}"/>
    <cellStyle name="Porcentagem 2 84" xfId="5215" xr:uid="{00000000-0005-0000-0000-0000A5130000}"/>
    <cellStyle name="Porcentagem 2 85" xfId="5216" xr:uid="{00000000-0005-0000-0000-0000A6130000}"/>
    <cellStyle name="Porcentagem 2 86" xfId="5217" xr:uid="{00000000-0005-0000-0000-0000A7130000}"/>
    <cellStyle name="Porcentagem 2 87" xfId="5218" xr:uid="{00000000-0005-0000-0000-0000A8130000}"/>
    <cellStyle name="Porcentagem 2 88" xfId="5219" xr:uid="{00000000-0005-0000-0000-0000A9130000}"/>
    <cellStyle name="Porcentagem 2 89" xfId="5220" xr:uid="{00000000-0005-0000-0000-0000AA130000}"/>
    <cellStyle name="Porcentagem 2 9" xfId="561" xr:uid="{00000000-0005-0000-0000-0000AB130000}"/>
    <cellStyle name="Porcentagem 2 9 10" xfId="5221" xr:uid="{00000000-0005-0000-0000-0000AC130000}"/>
    <cellStyle name="Porcentagem 2 9 100" xfId="5222" xr:uid="{00000000-0005-0000-0000-0000AD130000}"/>
    <cellStyle name="Porcentagem 2 9 101" xfId="5223" xr:uid="{00000000-0005-0000-0000-0000AE130000}"/>
    <cellStyle name="Porcentagem 2 9 102" xfId="5224" xr:uid="{00000000-0005-0000-0000-0000AF130000}"/>
    <cellStyle name="Porcentagem 2 9 103" xfId="5225" xr:uid="{00000000-0005-0000-0000-0000B0130000}"/>
    <cellStyle name="Porcentagem 2 9 104" xfId="5226" xr:uid="{00000000-0005-0000-0000-0000B1130000}"/>
    <cellStyle name="Porcentagem 2 9 105" xfId="5227" xr:uid="{00000000-0005-0000-0000-0000B2130000}"/>
    <cellStyle name="Porcentagem 2 9 106" xfId="5228" xr:uid="{00000000-0005-0000-0000-0000B3130000}"/>
    <cellStyle name="Porcentagem 2 9 107" xfId="5229" xr:uid="{00000000-0005-0000-0000-0000B4130000}"/>
    <cellStyle name="Porcentagem 2 9 108" xfId="5230" xr:uid="{00000000-0005-0000-0000-0000B5130000}"/>
    <cellStyle name="Porcentagem 2 9 109" xfId="5231" xr:uid="{00000000-0005-0000-0000-0000B6130000}"/>
    <cellStyle name="Porcentagem 2 9 11" xfId="5232" xr:uid="{00000000-0005-0000-0000-0000B7130000}"/>
    <cellStyle name="Porcentagem 2 9 110" xfId="5233" xr:uid="{00000000-0005-0000-0000-0000B8130000}"/>
    <cellStyle name="Porcentagem 2 9 111" xfId="5234" xr:uid="{00000000-0005-0000-0000-0000B9130000}"/>
    <cellStyle name="Porcentagem 2 9 112" xfId="5235" xr:uid="{00000000-0005-0000-0000-0000BA130000}"/>
    <cellStyle name="Porcentagem 2 9 113" xfId="5236" xr:uid="{00000000-0005-0000-0000-0000BB130000}"/>
    <cellStyle name="Porcentagem 2 9 114" xfId="5237" xr:uid="{00000000-0005-0000-0000-0000BC130000}"/>
    <cellStyle name="Porcentagem 2 9 115" xfId="5238" xr:uid="{00000000-0005-0000-0000-0000BD130000}"/>
    <cellStyle name="Porcentagem 2 9 12" xfId="5239" xr:uid="{00000000-0005-0000-0000-0000BE130000}"/>
    <cellStyle name="Porcentagem 2 9 13" xfId="5240" xr:uid="{00000000-0005-0000-0000-0000BF130000}"/>
    <cellStyle name="Porcentagem 2 9 14" xfId="5241" xr:uid="{00000000-0005-0000-0000-0000C0130000}"/>
    <cellStyle name="Porcentagem 2 9 15" xfId="5242" xr:uid="{00000000-0005-0000-0000-0000C1130000}"/>
    <cellStyle name="Porcentagem 2 9 16" xfId="5243" xr:uid="{00000000-0005-0000-0000-0000C2130000}"/>
    <cellStyle name="Porcentagem 2 9 17" xfId="5244" xr:uid="{00000000-0005-0000-0000-0000C3130000}"/>
    <cellStyle name="Porcentagem 2 9 18" xfId="5245" xr:uid="{00000000-0005-0000-0000-0000C4130000}"/>
    <cellStyle name="Porcentagem 2 9 19" xfId="5246" xr:uid="{00000000-0005-0000-0000-0000C5130000}"/>
    <cellStyle name="Porcentagem 2 9 2" xfId="5247" xr:uid="{00000000-0005-0000-0000-0000C6130000}"/>
    <cellStyle name="Porcentagem 2 9 20" xfId="5248" xr:uid="{00000000-0005-0000-0000-0000C7130000}"/>
    <cellStyle name="Porcentagem 2 9 21" xfId="5249" xr:uid="{00000000-0005-0000-0000-0000C8130000}"/>
    <cellStyle name="Porcentagem 2 9 22" xfId="5250" xr:uid="{00000000-0005-0000-0000-0000C9130000}"/>
    <cellStyle name="Porcentagem 2 9 23" xfId="5251" xr:uid="{00000000-0005-0000-0000-0000CA130000}"/>
    <cellStyle name="Porcentagem 2 9 24" xfId="5252" xr:uid="{00000000-0005-0000-0000-0000CB130000}"/>
    <cellStyle name="Porcentagem 2 9 25" xfId="5253" xr:uid="{00000000-0005-0000-0000-0000CC130000}"/>
    <cellStyle name="Porcentagem 2 9 26" xfId="5254" xr:uid="{00000000-0005-0000-0000-0000CD130000}"/>
    <cellStyle name="Porcentagem 2 9 27" xfId="5255" xr:uid="{00000000-0005-0000-0000-0000CE130000}"/>
    <cellStyle name="Porcentagem 2 9 28" xfId="5256" xr:uid="{00000000-0005-0000-0000-0000CF130000}"/>
    <cellStyle name="Porcentagem 2 9 29" xfId="5257" xr:uid="{00000000-0005-0000-0000-0000D0130000}"/>
    <cellStyle name="Porcentagem 2 9 3" xfId="5258" xr:uid="{00000000-0005-0000-0000-0000D1130000}"/>
    <cellStyle name="Porcentagem 2 9 30" xfId="5259" xr:uid="{00000000-0005-0000-0000-0000D2130000}"/>
    <cellStyle name="Porcentagem 2 9 31" xfId="5260" xr:uid="{00000000-0005-0000-0000-0000D3130000}"/>
    <cellStyle name="Porcentagem 2 9 32" xfId="5261" xr:uid="{00000000-0005-0000-0000-0000D4130000}"/>
    <cellStyle name="Porcentagem 2 9 33" xfId="5262" xr:uid="{00000000-0005-0000-0000-0000D5130000}"/>
    <cellStyle name="Porcentagem 2 9 34" xfId="5263" xr:uid="{00000000-0005-0000-0000-0000D6130000}"/>
    <cellStyle name="Porcentagem 2 9 35" xfId="5264" xr:uid="{00000000-0005-0000-0000-0000D7130000}"/>
    <cellStyle name="Porcentagem 2 9 36" xfId="5265" xr:uid="{00000000-0005-0000-0000-0000D8130000}"/>
    <cellStyle name="Porcentagem 2 9 37" xfId="5266" xr:uid="{00000000-0005-0000-0000-0000D9130000}"/>
    <cellStyle name="Porcentagem 2 9 38" xfId="5267" xr:uid="{00000000-0005-0000-0000-0000DA130000}"/>
    <cellStyle name="Porcentagem 2 9 39" xfId="5268" xr:uid="{00000000-0005-0000-0000-0000DB130000}"/>
    <cellStyle name="Porcentagem 2 9 4" xfId="5269" xr:uid="{00000000-0005-0000-0000-0000DC130000}"/>
    <cellStyle name="Porcentagem 2 9 40" xfId="5270" xr:uid="{00000000-0005-0000-0000-0000DD130000}"/>
    <cellStyle name="Porcentagem 2 9 41" xfId="5271" xr:uid="{00000000-0005-0000-0000-0000DE130000}"/>
    <cellStyle name="Porcentagem 2 9 42" xfId="5272" xr:uid="{00000000-0005-0000-0000-0000DF130000}"/>
    <cellStyle name="Porcentagem 2 9 43" xfId="5273" xr:uid="{00000000-0005-0000-0000-0000E0130000}"/>
    <cellStyle name="Porcentagem 2 9 44" xfId="5274" xr:uid="{00000000-0005-0000-0000-0000E1130000}"/>
    <cellStyle name="Porcentagem 2 9 45" xfId="5275" xr:uid="{00000000-0005-0000-0000-0000E2130000}"/>
    <cellStyle name="Porcentagem 2 9 46" xfId="5276" xr:uid="{00000000-0005-0000-0000-0000E3130000}"/>
    <cellStyle name="Porcentagem 2 9 47" xfId="5277" xr:uid="{00000000-0005-0000-0000-0000E4130000}"/>
    <cellStyle name="Porcentagem 2 9 48" xfId="5278" xr:uid="{00000000-0005-0000-0000-0000E5130000}"/>
    <cellStyle name="Porcentagem 2 9 49" xfId="5279" xr:uid="{00000000-0005-0000-0000-0000E6130000}"/>
    <cellStyle name="Porcentagem 2 9 5" xfId="5280" xr:uid="{00000000-0005-0000-0000-0000E7130000}"/>
    <cellStyle name="Porcentagem 2 9 50" xfId="5281" xr:uid="{00000000-0005-0000-0000-0000E8130000}"/>
    <cellStyle name="Porcentagem 2 9 51" xfId="5282" xr:uid="{00000000-0005-0000-0000-0000E9130000}"/>
    <cellStyle name="Porcentagem 2 9 52" xfId="5283" xr:uid="{00000000-0005-0000-0000-0000EA130000}"/>
    <cellStyle name="Porcentagem 2 9 53" xfId="5284" xr:uid="{00000000-0005-0000-0000-0000EB130000}"/>
    <cellStyle name="Porcentagem 2 9 54" xfId="5285" xr:uid="{00000000-0005-0000-0000-0000EC130000}"/>
    <cellStyle name="Porcentagem 2 9 55" xfId="5286" xr:uid="{00000000-0005-0000-0000-0000ED130000}"/>
    <cellStyle name="Porcentagem 2 9 56" xfId="5287" xr:uid="{00000000-0005-0000-0000-0000EE130000}"/>
    <cellStyle name="Porcentagem 2 9 57" xfId="5288" xr:uid="{00000000-0005-0000-0000-0000EF130000}"/>
    <cellStyle name="Porcentagem 2 9 58" xfId="5289" xr:uid="{00000000-0005-0000-0000-0000F0130000}"/>
    <cellStyle name="Porcentagem 2 9 59" xfId="5290" xr:uid="{00000000-0005-0000-0000-0000F1130000}"/>
    <cellStyle name="Porcentagem 2 9 6" xfId="5291" xr:uid="{00000000-0005-0000-0000-0000F2130000}"/>
    <cellStyle name="Porcentagem 2 9 60" xfId="5292" xr:uid="{00000000-0005-0000-0000-0000F3130000}"/>
    <cellStyle name="Porcentagem 2 9 61" xfId="5293" xr:uid="{00000000-0005-0000-0000-0000F4130000}"/>
    <cellStyle name="Porcentagem 2 9 62" xfId="5294" xr:uid="{00000000-0005-0000-0000-0000F5130000}"/>
    <cellStyle name="Porcentagem 2 9 63" xfId="5295" xr:uid="{00000000-0005-0000-0000-0000F6130000}"/>
    <cellStyle name="Porcentagem 2 9 64" xfId="5296" xr:uid="{00000000-0005-0000-0000-0000F7130000}"/>
    <cellStyle name="Porcentagem 2 9 65" xfId="5297" xr:uid="{00000000-0005-0000-0000-0000F8130000}"/>
    <cellStyle name="Porcentagem 2 9 66" xfId="5298" xr:uid="{00000000-0005-0000-0000-0000F9130000}"/>
    <cellStyle name="Porcentagem 2 9 67" xfId="5299" xr:uid="{00000000-0005-0000-0000-0000FA130000}"/>
    <cellStyle name="Porcentagem 2 9 68" xfId="5300" xr:uid="{00000000-0005-0000-0000-0000FB130000}"/>
    <cellStyle name="Porcentagem 2 9 69" xfId="5301" xr:uid="{00000000-0005-0000-0000-0000FC130000}"/>
    <cellStyle name="Porcentagem 2 9 7" xfId="5302" xr:uid="{00000000-0005-0000-0000-0000FD130000}"/>
    <cellStyle name="Porcentagem 2 9 70" xfId="5303" xr:uid="{00000000-0005-0000-0000-0000FE130000}"/>
    <cellStyle name="Porcentagem 2 9 71" xfId="5304" xr:uid="{00000000-0005-0000-0000-0000FF130000}"/>
    <cellStyle name="Porcentagem 2 9 72" xfId="5305" xr:uid="{00000000-0005-0000-0000-000000140000}"/>
    <cellStyle name="Porcentagem 2 9 73" xfId="5306" xr:uid="{00000000-0005-0000-0000-000001140000}"/>
    <cellStyle name="Porcentagem 2 9 74" xfId="5307" xr:uid="{00000000-0005-0000-0000-000002140000}"/>
    <cellStyle name="Porcentagem 2 9 75" xfId="5308" xr:uid="{00000000-0005-0000-0000-000003140000}"/>
    <cellStyle name="Porcentagem 2 9 76" xfId="5309" xr:uid="{00000000-0005-0000-0000-000004140000}"/>
    <cellStyle name="Porcentagem 2 9 77" xfId="5310" xr:uid="{00000000-0005-0000-0000-000005140000}"/>
    <cellStyle name="Porcentagem 2 9 78" xfId="5311" xr:uid="{00000000-0005-0000-0000-000006140000}"/>
    <cellStyle name="Porcentagem 2 9 79" xfId="5312" xr:uid="{00000000-0005-0000-0000-000007140000}"/>
    <cellStyle name="Porcentagem 2 9 8" xfId="5313" xr:uid="{00000000-0005-0000-0000-000008140000}"/>
    <cellStyle name="Porcentagem 2 9 80" xfId="5314" xr:uid="{00000000-0005-0000-0000-000009140000}"/>
    <cellStyle name="Porcentagem 2 9 81" xfId="5315" xr:uid="{00000000-0005-0000-0000-00000A140000}"/>
    <cellStyle name="Porcentagem 2 9 82" xfId="5316" xr:uid="{00000000-0005-0000-0000-00000B140000}"/>
    <cellStyle name="Porcentagem 2 9 83" xfId="5317" xr:uid="{00000000-0005-0000-0000-00000C140000}"/>
    <cellStyle name="Porcentagem 2 9 84" xfId="5318" xr:uid="{00000000-0005-0000-0000-00000D140000}"/>
    <cellStyle name="Porcentagem 2 9 85" xfId="5319" xr:uid="{00000000-0005-0000-0000-00000E140000}"/>
    <cellStyle name="Porcentagem 2 9 86" xfId="5320" xr:uid="{00000000-0005-0000-0000-00000F140000}"/>
    <cellStyle name="Porcentagem 2 9 87" xfId="5321" xr:uid="{00000000-0005-0000-0000-000010140000}"/>
    <cellStyle name="Porcentagem 2 9 88" xfId="5322" xr:uid="{00000000-0005-0000-0000-000011140000}"/>
    <cellStyle name="Porcentagem 2 9 89" xfId="5323" xr:uid="{00000000-0005-0000-0000-000012140000}"/>
    <cellStyle name="Porcentagem 2 9 9" xfId="5324" xr:uid="{00000000-0005-0000-0000-000013140000}"/>
    <cellStyle name="Porcentagem 2 9 90" xfId="5325" xr:uid="{00000000-0005-0000-0000-000014140000}"/>
    <cellStyle name="Porcentagem 2 9 91" xfId="5326" xr:uid="{00000000-0005-0000-0000-000015140000}"/>
    <cellStyle name="Porcentagem 2 9 92" xfId="5327" xr:uid="{00000000-0005-0000-0000-000016140000}"/>
    <cellStyle name="Porcentagem 2 9 93" xfId="5328" xr:uid="{00000000-0005-0000-0000-000017140000}"/>
    <cellStyle name="Porcentagem 2 9 94" xfId="5329" xr:uid="{00000000-0005-0000-0000-000018140000}"/>
    <cellStyle name="Porcentagem 2 9 95" xfId="5330" xr:uid="{00000000-0005-0000-0000-000019140000}"/>
    <cellStyle name="Porcentagem 2 9 96" xfId="5331" xr:uid="{00000000-0005-0000-0000-00001A140000}"/>
    <cellStyle name="Porcentagem 2 9 97" xfId="5332" xr:uid="{00000000-0005-0000-0000-00001B140000}"/>
    <cellStyle name="Porcentagem 2 9 98" xfId="5333" xr:uid="{00000000-0005-0000-0000-00001C140000}"/>
    <cellStyle name="Porcentagem 2 9 99" xfId="5334" xr:uid="{00000000-0005-0000-0000-00001D140000}"/>
    <cellStyle name="Porcentagem 2 90" xfId="5335" xr:uid="{00000000-0005-0000-0000-00001E140000}"/>
    <cellStyle name="Porcentagem 2 91" xfId="5336" xr:uid="{00000000-0005-0000-0000-00001F140000}"/>
    <cellStyle name="Porcentagem 2 92" xfId="5337" xr:uid="{00000000-0005-0000-0000-000020140000}"/>
    <cellStyle name="Porcentagem 2 93" xfId="5338" xr:uid="{00000000-0005-0000-0000-000021140000}"/>
    <cellStyle name="Porcentagem 2 94" xfId="5339" xr:uid="{00000000-0005-0000-0000-000022140000}"/>
    <cellStyle name="Porcentagem 2 95" xfId="5340" xr:uid="{00000000-0005-0000-0000-000023140000}"/>
    <cellStyle name="Porcentagem 2 96" xfId="5341" xr:uid="{00000000-0005-0000-0000-000024140000}"/>
    <cellStyle name="Porcentagem 2 97" xfId="5342" xr:uid="{00000000-0005-0000-0000-000025140000}"/>
    <cellStyle name="Porcentagem 2 98" xfId="5343" xr:uid="{00000000-0005-0000-0000-000026140000}"/>
    <cellStyle name="Porcentagem 2 99" xfId="5344" xr:uid="{00000000-0005-0000-0000-000027140000}"/>
    <cellStyle name="Porcentagem 3" xfId="562" xr:uid="{00000000-0005-0000-0000-000028140000}"/>
    <cellStyle name="Porcentagem 3 2" xfId="563" xr:uid="{00000000-0005-0000-0000-000029140000}"/>
    <cellStyle name="Porcentagem 3_PLANILHA" xfId="564" xr:uid="{00000000-0005-0000-0000-00002A140000}"/>
    <cellStyle name="Porcentagem 4" xfId="565" xr:uid="{00000000-0005-0000-0000-00002B140000}"/>
    <cellStyle name="Porcentagem 5" xfId="7738" xr:uid="{00000000-0005-0000-0000-00002C140000}"/>
    <cellStyle name="Saída 10" xfId="566" xr:uid="{00000000-0005-0000-0000-00002D140000}"/>
    <cellStyle name="Saída 100" xfId="5345" xr:uid="{00000000-0005-0000-0000-00002E140000}"/>
    <cellStyle name="Saída 101" xfId="5346" xr:uid="{00000000-0005-0000-0000-00002F140000}"/>
    <cellStyle name="Saída 102" xfId="5347" xr:uid="{00000000-0005-0000-0000-000030140000}"/>
    <cellStyle name="Saída 103" xfId="5348" xr:uid="{00000000-0005-0000-0000-000031140000}"/>
    <cellStyle name="Saída 104" xfId="5349" xr:uid="{00000000-0005-0000-0000-000032140000}"/>
    <cellStyle name="Saída 105" xfId="5350" xr:uid="{00000000-0005-0000-0000-000033140000}"/>
    <cellStyle name="Saída 106" xfId="5351" xr:uid="{00000000-0005-0000-0000-000034140000}"/>
    <cellStyle name="Saída 107" xfId="5352" xr:uid="{00000000-0005-0000-0000-000035140000}"/>
    <cellStyle name="Saída 108" xfId="5353" xr:uid="{00000000-0005-0000-0000-000036140000}"/>
    <cellStyle name="Saída 109" xfId="5354" xr:uid="{00000000-0005-0000-0000-000037140000}"/>
    <cellStyle name="Saída 11" xfId="567" xr:uid="{00000000-0005-0000-0000-000038140000}"/>
    <cellStyle name="Saída 110" xfId="5355" xr:uid="{00000000-0005-0000-0000-000039140000}"/>
    <cellStyle name="Saída 111" xfId="5356" xr:uid="{00000000-0005-0000-0000-00003A140000}"/>
    <cellStyle name="Saída 112" xfId="5357" xr:uid="{00000000-0005-0000-0000-00003B140000}"/>
    <cellStyle name="Saída 113" xfId="5358" xr:uid="{00000000-0005-0000-0000-00003C140000}"/>
    <cellStyle name="Saída 114" xfId="5359" xr:uid="{00000000-0005-0000-0000-00003D140000}"/>
    <cellStyle name="Saída 115" xfId="5360" xr:uid="{00000000-0005-0000-0000-00003E140000}"/>
    <cellStyle name="Saída 116" xfId="5361" xr:uid="{00000000-0005-0000-0000-00003F140000}"/>
    <cellStyle name="Saída 117" xfId="5362" xr:uid="{00000000-0005-0000-0000-000040140000}"/>
    <cellStyle name="Saída 118" xfId="5363" xr:uid="{00000000-0005-0000-0000-000041140000}"/>
    <cellStyle name="Saída 119" xfId="5364" xr:uid="{00000000-0005-0000-0000-000042140000}"/>
    <cellStyle name="Saída 12" xfId="568" xr:uid="{00000000-0005-0000-0000-000043140000}"/>
    <cellStyle name="Saída 120" xfId="5365" xr:uid="{00000000-0005-0000-0000-000044140000}"/>
    <cellStyle name="Saída 121" xfId="5366" xr:uid="{00000000-0005-0000-0000-000045140000}"/>
    <cellStyle name="Saída 122" xfId="5367" xr:uid="{00000000-0005-0000-0000-000046140000}"/>
    <cellStyle name="Saída 123" xfId="5368" xr:uid="{00000000-0005-0000-0000-000047140000}"/>
    <cellStyle name="Saída 124" xfId="5369" xr:uid="{00000000-0005-0000-0000-000048140000}"/>
    <cellStyle name="Saída 125" xfId="5370" xr:uid="{00000000-0005-0000-0000-000049140000}"/>
    <cellStyle name="Saída 126" xfId="5371" xr:uid="{00000000-0005-0000-0000-00004A140000}"/>
    <cellStyle name="Saída 127" xfId="5372" xr:uid="{00000000-0005-0000-0000-00004B140000}"/>
    <cellStyle name="Saída 128" xfId="5373" xr:uid="{00000000-0005-0000-0000-00004C140000}"/>
    <cellStyle name="Saída 129" xfId="5374" xr:uid="{00000000-0005-0000-0000-00004D140000}"/>
    <cellStyle name="Saída 13" xfId="569" xr:uid="{00000000-0005-0000-0000-00004E140000}"/>
    <cellStyle name="Saída 130" xfId="5375" xr:uid="{00000000-0005-0000-0000-00004F140000}"/>
    <cellStyle name="Saída 131" xfId="5376" xr:uid="{00000000-0005-0000-0000-000050140000}"/>
    <cellStyle name="Saída 132" xfId="5377" xr:uid="{00000000-0005-0000-0000-000051140000}"/>
    <cellStyle name="Saída 133" xfId="5378" xr:uid="{00000000-0005-0000-0000-000052140000}"/>
    <cellStyle name="Saída 134" xfId="5379" xr:uid="{00000000-0005-0000-0000-000053140000}"/>
    <cellStyle name="Saída 14" xfId="570" xr:uid="{00000000-0005-0000-0000-000054140000}"/>
    <cellStyle name="Saída 15" xfId="571" xr:uid="{00000000-0005-0000-0000-000055140000}"/>
    <cellStyle name="Saída 16" xfId="751" xr:uid="{00000000-0005-0000-0000-000056140000}"/>
    <cellStyle name="Saída 17" xfId="5380" xr:uid="{00000000-0005-0000-0000-000057140000}"/>
    <cellStyle name="Saída 18" xfId="5381" xr:uid="{00000000-0005-0000-0000-000058140000}"/>
    <cellStyle name="Saída 19" xfId="5382" xr:uid="{00000000-0005-0000-0000-000059140000}"/>
    <cellStyle name="Saída 2" xfId="572" xr:uid="{00000000-0005-0000-0000-00005A140000}"/>
    <cellStyle name="Saída 20" xfId="5383" xr:uid="{00000000-0005-0000-0000-00005B140000}"/>
    <cellStyle name="Saída 21" xfId="5384" xr:uid="{00000000-0005-0000-0000-00005C140000}"/>
    <cellStyle name="Saída 22" xfId="5385" xr:uid="{00000000-0005-0000-0000-00005D140000}"/>
    <cellStyle name="Saída 23" xfId="5386" xr:uid="{00000000-0005-0000-0000-00005E140000}"/>
    <cellStyle name="Saída 24" xfId="5387" xr:uid="{00000000-0005-0000-0000-00005F140000}"/>
    <cellStyle name="Saída 25" xfId="5388" xr:uid="{00000000-0005-0000-0000-000060140000}"/>
    <cellStyle name="Saída 26" xfId="5389" xr:uid="{00000000-0005-0000-0000-000061140000}"/>
    <cellStyle name="Saída 27" xfId="5390" xr:uid="{00000000-0005-0000-0000-000062140000}"/>
    <cellStyle name="Saída 28" xfId="5391" xr:uid="{00000000-0005-0000-0000-000063140000}"/>
    <cellStyle name="Saída 29" xfId="5392" xr:uid="{00000000-0005-0000-0000-000064140000}"/>
    <cellStyle name="Saída 3" xfId="573" xr:uid="{00000000-0005-0000-0000-000065140000}"/>
    <cellStyle name="Saída 30" xfId="5393" xr:uid="{00000000-0005-0000-0000-000066140000}"/>
    <cellStyle name="Saída 31" xfId="5394" xr:uid="{00000000-0005-0000-0000-000067140000}"/>
    <cellStyle name="Saída 32" xfId="5395" xr:uid="{00000000-0005-0000-0000-000068140000}"/>
    <cellStyle name="Saída 33" xfId="5396" xr:uid="{00000000-0005-0000-0000-000069140000}"/>
    <cellStyle name="Saída 34" xfId="5397" xr:uid="{00000000-0005-0000-0000-00006A140000}"/>
    <cellStyle name="Saída 35" xfId="5398" xr:uid="{00000000-0005-0000-0000-00006B140000}"/>
    <cellStyle name="Saída 36" xfId="5399" xr:uid="{00000000-0005-0000-0000-00006C140000}"/>
    <cellStyle name="Saída 37" xfId="5400" xr:uid="{00000000-0005-0000-0000-00006D140000}"/>
    <cellStyle name="Saída 38" xfId="5401" xr:uid="{00000000-0005-0000-0000-00006E140000}"/>
    <cellStyle name="Saída 39" xfId="5402" xr:uid="{00000000-0005-0000-0000-00006F140000}"/>
    <cellStyle name="Saída 4" xfId="574" xr:uid="{00000000-0005-0000-0000-000070140000}"/>
    <cellStyle name="Saída 40" xfId="5403" xr:uid="{00000000-0005-0000-0000-000071140000}"/>
    <cellStyle name="Saída 41" xfId="5404" xr:uid="{00000000-0005-0000-0000-000072140000}"/>
    <cellStyle name="Saída 42" xfId="5405" xr:uid="{00000000-0005-0000-0000-000073140000}"/>
    <cellStyle name="Saída 43" xfId="5406" xr:uid="{00000000-0005-0000-0000-000074140000}"/>
    <cellStyle name="Saída 44" xfId="5407" xr:uid="{00000000-0005-0000-0000-000075140000}"/>
    <cellStyle name="Saída 45" xfId="5408" xr:uid="{00000000-0005-0000-0000-000076140000}"/>
    <cellStyle name="Saída 46" xfId="5409" xr:uid="{00000000-0005-0000-0000-000077140000}"/>
    <cellStyle name="Saída 47" xfId="5410" xr:uid="{00000000-0005-0000-0000-000078140000}"/>
    <cellStyle name="Saída 48" xfId="5411" xr:uid="{00000000-0005-0000-0000-000079140000}"/>
    <cellStyle name="Saída 49" xfId="5412" xr:uid="{00000000-0005-0000-0000-00007A140000}"/>
    <cellStyle name="Saída 5" xfId="575" xr:uid="{00000000-0005-0000-0000-00007B140000}"/>
    <cellStyle name="Saída 50" xfId="5413" xr:uid="{00000000-0005-0000-0000-00007C140000}"/>
    <cellStyle name="Saída 51" xfId="5414" xr:uid="{00000000-0005-0000-0000-00007D140000}"/>
    <cellStyle name="Saída 52" xfId="5415" xr:uid="{00000000-0005-0000-0000-00007E140000}"/>
    <cellStyle name="Saída 53" xfId="5416" xr:uid="{00000000-0005-0000-0000-00007F140000}"/>
    <cellStyle name="Saída 54" xfId="5417" xr:uid="{00000000-0005-0000-0000-000080140000}"/>
    <cellStyle name="Saída 55" xfId="5418" xr:uid="{00000000-0005-0000-0000-000081140000}"/>
    <cellStyle name="Saída 56" xfId="5419" xr:uid="{00000000-0005-0000-0000-000082140000}"/>
    <cellStyle name="Saída 57" xfId="5420" xr:uid="{00000000-0005-0000-0000-000083140000}"/>
    <cellStyle name="Saída 58" xfId="5421" xr:uid="{00000000-0005-0000-0000-000084140000}"/>
    <cellStyle name="Saída 59" xfId="5422" xr:uid="{00000000-0005-0000-0000-000085140000}"/>
    <cellStyle name="Saída 6" xfId="576" xr:uid="{00000000-0005-0000-0000-000086140000}"/>
    <cellStyle name="Saída 60" xfId="5423" xr:uid="{00000000-0005-0000-0000-000087140000}"/>
    <cellStyle name="Saída 61" xfId="5424" xr:uid="{00000000-0005-0000-0000-000088140000}"/>
    <cellStyle name="Saída 62" xfId="5425" xr:uid="{00000000-0005-0000-0000-000089140000}"/>
    <cellStyle name="Saída 63" xfId="5426" xr:uid="{00000000-0005-0000-0000-00008A140000}"/>
    <cellStyle name="Saída 64" xfId="5427" xr:uid="{00000000-0005-0000-0000-00008B140000}"/>
    <cellStyle name="Saída 65" xfId="5428" xr:uid="{00000000-0005-0000-0000-00008C140000}"/>
    <cellStyle name="Saída 66" xfId="5429" xr:uid="{00000000-0005-0000-0000-00008D140000}"/>
    <cellStyle name="Saída 67" xfId="5430" xr:uid="{00000000-0005-0000-0000-00008E140000}"/>
    <cellStyle name="Saída 68" xfId="5431" xr:uid="{00000000-0005-0000-0000-00008F140000}"/>
    <cellStyle name="Saída 69" xfId="5432" xr:uid="{00000000-0005-0000-0000-000090140000}"/>
    <cellStyle name="Saída 7" xfId="577" xr:uid="{00000000-0005-0000-0000-000091140000}"/>
    <cellStyle name="Saída 70" xfId="5433" xr:uid="{00000000-0005-0000-0000-000092140000}"/>
    <cellStyle name="Saída 71" xfId="5434" xr:uid="{00000000-0005-0000-0000-000093140000}"/>
    <cellStyle name="Saída 72" xfId="5435" xr:uid="{00000000-0005-0000-0000-000094140000}"/>
    <cellStyle name="Saída 73" xfId="5436" xr:uid="{00000000-0005-0000-0000-000095140000}"/>
    <cellStyle name="Saída 74" xfId="5437" xr:uid="{00000000-0005-0000-0000-000096140000}"/>
    <cellStyle name="Saída 75" xfId="5438" xr:uid="{00000000-0005-0000-0000-000097140000}"/>
    <cellStyle name="Saída 76" xfId="5439" xr:uid="{00000000-0005-0000-0000-000098140000}"/>
    <cellStyle name="Saída 77" xfId="5440" xr:uid="{00000000-0005-0000-0000-000099140000}"/>
    <cellStyle name="Saída 78" xfId="5441" xr:uid="{00000000-0005-0000-0000-00009A140000}"/>
    <cellStyle name="Saída 79" xfId="5442" xr:uid="{00000000-0005-0000-0000-00009B140000}"/>
    <cellStyle name="Saída 8" xfId="578" xr:uid="{00000000-0005-0000-0000-00009C140000}"/>
    <cellStyle name="Saída 80" xfId="5443" xr:uid="{00000000-0005-0000-0000-00009D140000}"/>
    <cellStyle name="Saída 81" xfId="5444" xr:uid="{00000000-0005-0000-0000-00009E140000}"/>
    <cellStyle name="Saída 82" xfId="5445" xr:uid="{00000000-0005-0000-0000-00009F140000}"/>
    <cellStyle name="Saída 83" xfId="5446" xr:uid="{00000000-0005-0000-0000-0000A0140000}"/>
    <cellStyle name="Saída 84" xfId="5447" xr:uid="{00000000-0005-0000-0000-0000A1140000}"/>
    <cellStyle name="Saída 85" xfId="5448" xr:uid="{00000000-0005-0000-0000-0000A2140000}"/>
    <cellStyle name="Saída 86" xfId="5449" xr:uid="{00000000-0005-0000-0000-0000A3140000}"/>
    <cellStyle name="Saída 87" xfId="5450" xr:uid="{00000000-0005-0000-0000-0000A4140000}"/>
    <cellStyle name="Saída 88" xfId="5451" xr:uid="{00000000-0005-0000-0000-0000A5140000}"/>
    <cellStyle name="Saída 89" xfId="5452" xr:uid="{00000000-0005-0000-0000-0000A6140000}"/>
    <cellStyle name="Saída 9" xfId="579" xr:uid="{00000000-0005-0000-0000-0000A7140000}"/>
    <cellStyle name="Saída 90" xfId="5453" xr:uid="{00000000-0005-0000-0000-0000A8140000}"/>
    <cellStyle name="Saída 91" xfId="5454" xr:uid="{00000000-0005-0000-0000-0000A9140000}"/>
    <cellStyle name="Saída 92" xfId="5455" xr:uid="{00000000-0005-0000-0000-0000AA140000}"/>
    <cellStyle name="Saída 93" xfId="5456" xr:uid="{00000000-0005-0000-0000-0000AB140000}"/>
    <cellStyle name="Saída 94" xfId="5457" xr:uid="{00000000-0005-0000-0000-0000AC140000}"/>
    <cellStyle name="Saída 95" xfId="5458" xr:uid="{00000000-0005-0000-0000-0000AD140000}"/>
    <cellStyle name="Saída 96" xfId="5459" xr:uid="{00000000-0005-0000-0000-0000AE140000}"/>
    <cellStyle name="Saída 97" xfId="5460" xr:uid="{00000000-0005-0000-0000-0000AF140000}"/>
    <cellStyle name="Saída 98" xfId="5461" xr:uid="{00000000-0005-0000-0000-0000B0140000}"/>
    <cellStyle name="Saída 99" xfId="5462" xr:uid="{00000000-0005-0000-0000-0000B1140000}"/>
    <cellStyle name="Sep. milhar [0]" xfId="580" xr:uid="{00000000-0005-0000-0000-0000B2140000}"/>
    <cellStyle name="Sep. milhar [0] 10" xfId="581" xr:uid="{00000000-0005-0000-0000-0000B3140000}"/>
    <cellStyle name="Sep. milhar [0] 10 10" xfId="5463" xr:uid="{00000000-0005-0000-0000-0000B4140000}"/>
    <cellStyle name="Sep. milhar [0] 10 100" xfId="5464" xr:uid="{00000000-0005-0000-0000-0000B5140000}"/>
    <cellStyle name="Sep. milhar [0] 10 101" xfId="5465" xr:uid="{00000000-0005-0000-0000-0000B6140000}"/>
    <cellStyle name="Sep. milhar [0] 10 102" xfId="5466" xr:uid="{00000000-0005-0000-0000-0000B7140000}"/>
    <cellStyle name="Sep. milhar [0] 10 103" xfId="5467" xr:uid="{00000000-0005-0000-0000-0000B8140000}"/>
    <cellStyle name="Sep. milhar [0] 10 104" xfId="5468" xr:uid="{00000000-0005-0000-0000-0000B9140000}"/>
    <cellStyle name="Sep. milhar [0] 10 105" xfId="5469" xr:uid="{00000000-0005-0000-0000-0000BA140000}"/>
    <cellStyle name="Sep. milhar [0] 10 106" xfId="5470" xr:uid="{00000000-0005-0000-0000-0000BB140000}"/>
    <cellStyle name="Sep. milhar [0] 10 107" xfId="5471" xr:uid="{00000000-0005-0000-0000-0000BC140000}"/>
    <cellStyle name="Sep. milhar [0] 10 108" xfId="5472" xr:uid="{00000000-0005-0000-0000-0000BD140000}"/>
    <cellStyle name="Sep. milhar [0] 10 109" xfId="5473" xr:uid="{00000000-0005-0000-0000-0000BE140000}"/>
    <cellStyle name="Sep. milhar [0] 10 11" xfId="5474" xr:uid="{00000000-0005-0000-0000-0000BF140000}"/>
    <cellStyle name="Sep. milhar [0] 10 110" xfId="5475" xr:uid="{00000000-0005-0000-0000-0000C0140000}"/>
    <cellStyle name="Sep. milhar [0] 10 111" xfId="5476" xr:uid="{00000000-0005-0000-0000-0000C1140000}"/>
    <cellStyle name="Sep. milhar [0] 10 112" xfId="5477" xr:uid="{00000000-0005-0000-0000-0000C2140000}"/>
    <cellStyle name="Sep. milhar [0] 10 113" xfId="5478" xr:uid="{00000000-0005-0000-0000-0000C3140000}"/>
    <cellStyle name="Sep. milhar [0] 10 114" xfId="5479" xr:uid="{00000000-0005-0000-0000-0000C4140000}"/>
    <cellStyle name="Sep. milhar [0] 10 115" xfId="5480" xr:uid="{00000000-0005-0000-0000-0000C5140000}"/>
    <cellStyle name="Sep. milhar [0] 10 12" xfId="5481" xr:uid="{00000000-0005-0000-0000-0000C6140000}"/>
    <cellStyle name="Sep. milhar [0] 10 13" xfId="5482" xr:uid="{00000000-0005-0000-0000-0000C7140000}"/>
    <cellStyle name="Sep. milhar [0] 10 14" xfId="5483" xr:uid="{00000000-0005-0000-0000-0000C8140000}"/>
    <cellStyle name="Sep. milhar [0] 10 15" xfId="5484" xr:uid="{00000000-0005-0000-0000-0000C9140000}"/>
    <cellStyle name="Sep. milhar [0] 10 16" xfId="5485" xr:uid="{00000000-0005-0000-0000-0000CA140000}"/>
    <cellStyle name="Sep. milhar [0] 10 17" xfId="5486" xr:uid="{00000000-0005-0000-0000-0000CB140000}"/>
    <cellStyle name="Sep. milhar [0] 10 18" xfId="5487" xr:uid="{00000000-0005-0000-0000-0000CC140000}"/>
    <cellStyle name="Sep. milhar [0] 10 19" xfId="5488" xr:uid="{00000000-0005-0000-0000-0000CD140000}"/>
    <cellStyle name="Sep. milhar [0] 10 2" xfId="5489" xr:uid="{00000000-0005-0000-0000-0000CE140000}"/>
    <cellStyle name="Sep. milhar [0] 10 20" xfId="5490" xr:uid="{00000000-0005-0000-0000-0000CF140000}"/>
    <cellStyle name="Sep. milhar [0] 10 21" xfId="5491" xr:uid="{00000000-0005-0000-0000-0000D0140000}"/>
    <cellStyle name="Sep. milhar [0] 10 22" xfId="5492" xr:uid="{00000000-0005-0000-0000-0000D1140000}"/>
    <cellStyle name="Sep. milhar [0] 10 23" xfId="5493" xr:uid="{00000000-0005-0000-0000-0000D2140000}"/>
    <cellStyle name="Sep. milhar [0] 10 24" xfId="5494" xr:uid="{00000000-0005-0000-0000-0000D3140000}"/>
    <cellStyle name="Sep. milhar [0] 10 25" xfId="5495" xr:uid="{00000000-0005-0000-0000-0000D4140000}"/>
    <cellStyle name="Sep. milhar [0] 10 26" xfId="5496" xr:uid="{00000000-0005-0000-0000-0000D5140000}"/>
    <cellStyle name="Sep. milhar [0] 10 27" xfId="5497" xr:uid="{00000000-0005-0000-0000-0000D6140000}"/>
    <cellStyle name="Sep. milhar [0] 10 28" xfId="5498" xr:uid="{00000000-0005-0000-0000-0000D7140000}"/>
    <cellStyle name="Sep. milhar [0] 10 29" xfId="5499" xr:uid="{00000000-0005-0000-0000-0000D8140000}"/>
    <cellStyle name="Sep. milhar [0] 10 3" xfId="5500" xr:uid="{00000000-0005-0000-0000-0000D9140000}"/>
    <cellStyle name="Sep. milhar [0] 10 30" xfId="5501" xr:uid="{00000000-0005-0000-0000-0000DA140000}"/>
    <cellStyle name="Sep. milhar [0] 10 31" xfId="5502" xr:uid="{00000000-0005-0000-0000-0000DB140000}"/>
    <cellStyle name="Sep. milhar [0] 10 32" xfId="5503" xr:uid="{00000000-0005-0000-0000-0000DC140000}"/>
    <cellStyle name="Sep. milhar [0] 10 33" xfId="5504" xr:uid="{00000000-0005-0000-0000-0000DD140000}"/>
    <cellStyle name="Sep. milhar [0] 10 34" xfId="5505" xr:uid="{00000000-0005-0000-0000-0000DE140000}"/>
    <cellStyle name="Sep. milhar [0] 10 35" xfId="5506" xr:uid="{00000000-0005-0000-0000-0000DF140000}"/>
    <cellStyle name="Sep. milhar [0] 10 36" xfId="5507" xr:uid="{00000000-0005-0000-0000-0000E0140000}"/>
    <cellStyle name="Sep. milhar [0] 10 37" xfId="5508" xr:uid="{00000000-0005-0000-0000-0000E1140000}"/>
    <cellStyle name="Sep. milhar [0] 10 38" xfId="5509" xr:uid="{00000000-0005-0000-0000-0000E2140000}"/>
    <cellStyle name="Sep. milhar [0] 10 39" xfId="5510" xr:uid="{00000000-0005-0000-0000-0000E3140000}"/>
    <cellStyle name="Sep. milhar [0] 10 4" xfId="5511" xr:uid="{00000000-0005-0000-0000-0000E4140000}"/>
    <cellStyle name="Sep. milhar [0] 10 40" xfId="5512" xr:uid="{00000000-0005-0000-0000-0000E5140000}"/>
    <cellStyle name="Sep. milhar [0] 10 41" xfId="5513" xr:uid="{00000000-0005-0000-0000-0000E6140000}"/>
    <cellStyle name="Sep. milhar [0] 10 42" xfId="5514" xr:uid="{00000000-0005-0000-0000-0000E7140000}"/>
    <cellStyle name="Sep. milhar [0] 10 43" xfId="5515" xr:uid="{00000000-0005-0000-0000-0000E8140000}"/>
    <cellStyle name="Sep. milhar [0] 10 44" xfId="5516" xr:uid="{00000000-0005-0000-0000-0000E9140000}"/>
    <cellStyle name="Sep. milhar [0] 10 45" xfId="5517" xr:uid="{00000000-0005-0000-0000-0000EA140000}"/>
    <cellStyle name="Sep. milhar [0] 10 46" xfId="5518" xr:uid="{00000000-0005-0000-0000-0000EB140000}"/>
    <cellStyle name="Sep. milhar [0] 10 47" xfId="5519" xr:uid="{00000000-0005-0000-0000-0000EC140000}"/>
    <cellStyle name="Sep. milhar [0] 10 48" xfId="5520" xr:uid="{00000000-0005-0000-0000-0000ED140000}"/>
    <cellStyle name="Sep. milhar [0] 10 49" xfId="5521" xr:uid="{00000000-0005-0000-0000-0000EE140000}"/>
    <cellStyle name="Sep. milhar [0] 10 5" xfId="5522" xr:uid="{00000000-0005-0000-0000-0000EF140000}"/>
    <cellStyle name="Sep. milhar [0] 10 50" xfId="5523" xr:uid="{00000000-0005-0000-0000-0000F0140000}"/>
    <cellStyle name="Sep. milhar [0] 10 51" xfId="5524" xr:uid="{00000000-0005-0000-0000-0000F1140000}"/>
    <cellStyle name="Sep. milhar [0] 10 52" xfId="5525" xr:uid="{00000000-0005-0000-0000-0000F2140000}"/>
    <cellStyle name="Sep. milhar [0] 10 53" xfId="5526" xr:uid="{00000000-0005-0000-0000-0000F3140000}"/>
    <cellStyle name="Sep. milhar [0] 10 54" xfId="5527" xr:uid="{00000000-0005-0000-0000-0000F4140000}"/>
    <cellStyle name="Sep. milhar [0] 10 55" xfId="5528" xr:uid="{00000000-0005-0000-0000-0000F5140000}"/>
    <cellStyle name="Sep. milhar [0] 10 56" xfId="5529" xr:uid="{00000000-0005-0000-0000-0000F6140000}"/>
    <cellStyle name="Sep. milhar [0] 10 57" xfId="5530" xr:uid="{00000000-0005-0000-0000-0000F7140000}"/>
    <cellStyle name="Sep. milhar [0] 10 58" xfId="5531" xr:uid="{00000000-0005-0000-0000-0000F8140000}"/>
    <cellStyle name="Sep. milhar [0] 10 59" xfId="5532" xr:uid="{00000000-0005-0000-0000-0000F9140000}"/>
    <cellStyle name="Sep. milhar [0] 10 6" xfId="5533" xr:uid="{00000000-0005-0000-0000-0000FA140000}"/>
    <cellStyle name="Sep. milhar [0] 10 60" xfId="5534" xr:uid="{00000000-0005-0000-0000-0000FB140000}"/>
    <cellStyle name="Sep. milhar [0] 10 61" xfId="5535" xr:uid="{00000000-0005-0000-0000-0000FC140000}"/>
    <cellStyle name="Sep. milhar [0] 10 62" xfId="5536" xr:uid="{00000000-0005-0000-0000-0000FD140000}"/>
    <cellStyle name="Sep. milhar [0] 10 63" xfId="5537" xr:uid="{00000000-0005-0000-0000-0000FE140000}"/>
    <cellStyle name="Sep. milhar [0] 10 64" xfId="5538" xr:uid="{00000000-0005-0000-0000-0000FF140000}"/>
    <cellStyle name="Sep. milhar [0] 10 65" xfId="5539" xr:uid="{00000000-0005-0000-0000-000000150000}"/>
    <cellStyle name="Sep. milhar [0] 10 66" xfId="5540" xr:uid="{00000000-0005-0000-0000-000001150000}"/>
    <cellStyle name="Sep. milhar [0] 10 67" xfId="5541" xr:uid="{00000000-0005-0000-0000-000002150000}"/>
    <cellStyle name="Sep. milhar [0] 10 68" xfId="5542" xr:uid="{00000000-0005-0000-0000-000003150000}"/>
    <cellStyle name="Sep. milhar [0] 10 69" xfId="5543" xr:uid="{00000000-0005-0000-0000-000004150000}"/>
    <cellStyle name="Sep. milhar [0] 10 7" xfId="5544" xr:uid="{00000000-0005-0000-0000-000005150000}"/>
    <cellStyle name="Sep. milhar [0] 10 70" xfId="5545" xr:uid="{00000000-0005-0000-0000-000006150000}"/>
    <cellStyle name="Sep. milhar [0] 10 71" xfId="5546" xr:uid="{00000000-0005-0000-0000-000007150000}"/>
    <cellStyle name="Sep. milhar [0] 10 72" xfId="5547" xr:uid="{00000000-0005-0000-0000-000008150000}"/>
    <cellStyle name="Sep. milhar [0] 10 73" xfId="5548" xr:uid="{00000000-0005-0000-0000-000009150000}"/>
    <cellStyle name="Sep. milhar [0] 10 74" xfId="5549" xr:uid="{00000000-0005-0000-0000-00000A150000}"/>
    <cellStyle name="Sep. milhar [0] 10 75" xfId="5550" xr:uid="{00000000-0005-0000-0000-00000B150000}"/>
    <cellStyle name="Sep. milhar [0] 10 76" xfId="5551" xr:uid="{00000000-0005-0000-0000-00000C150000}"/>
    <cellStyle name="Sep. milhar [0] 10 77" xfId="5552" xr:uid="{00000000-0005-0000-0000-00000D150000}"/>
    <cellStyle name="Sep. milhar [0] 10 78" xfId="5553" xr:uid="{00000000-0005-0000-0000-00000E150000}"/>
    <cellStyle name="Sep. milhar [0] 10 79" xfId="5554" xr:uid="{00000000-0005-0000-0000-00000F150000}"/>
    <cellStyle name="Sep. milhar [0] 10 8" xfId="5555" xr:uid="{00000000-0005-0000-0000-000010150000}"/>
    <cellStyle name="Sep. milhar [0] 10 80" xfId="5556" xr:uid="{00000000-0005-0000-0000-000011150000}"/>
    <cellStyle name="Sep. milhar [0] 10 81" xfId="5557" xr:uid="{00000000-0005-0000-0000-000012150000}"/>
    <cellStyle name="Sep. milhar [0] 10 82" xfId="5558" xr:uid="{00000000-0005-0000-0000-000013150000}"/>
    <cellStyle name="Sep. milhar [0] 10 83" xfId="5559" xr:uid="{00000000-0005-0000-0000-000014150000}"/>
    <cellStyle name="Sep. milhar [0] 10 84" xfId="5560" xr:uid="{00000000-0005-0000-0000-000015150000}"/>
    <cellStyle name="Sep. milhar [0] 10 85" xfId="5561" xr:uid="{00000000-0005-0000-0000-000016150000}"/>
    <cellStyle name="Sep. milhar [0] 10 86" xfId="5562" xr:uid="{00000000-0005-0000-0000-000017150000}"/>
    <cellStyle name="Sep. milhar [0] 10 87" xfId="5563" xr:uid="{00000000-0005-0000-0000-000018150000}"/>
    <cellStyle name="Sep. milhar [0] 10 88" xfId="5564" xr:uid="{00000000-0005-0000-0000-000019150000}"/>
    <cellStyle name="Sep. milhar [0] 10 89" xfId="5565" xr:uid="{00000000-0005-0000-0000-00001A150000}"/>
    <cellStyle name="Sep. milhar [0] 10 9" xfId="5566" xr:uid="{00000000-0005-0000-0000-00001B150000}"/>
    <cellStyle name="Sep. milhar [0] 10 90" xfId="5567" xr:uid="{00000000-0005-0000-0000-00001C150000}"/>
    <cellStyle name="Sep. milhar [0] 10 91" xfId="5568" xr:uid="{00000000-0005-0000-0000-00001D150000}"/>
    <cellStyle name="Sep. milhar [0] 10 92" xfId="5569" xr:uid="{00000000-0005-0000-0000-00001E150000}"/>
    <cellStyle name="Sep. milhar [0] 10 93" xfId="5570" xr:uid="{00000000-0005-0000-0000-00001F150000}"/>
    <cellStyle name="Sep. milhar [0] 10 94" xfId="5571" xr:uid="{00000000-0005-0000-0000-000020150000}"/>
    <cellStyle name="Sep. milhar [0] 10 95" xfId="5572" xr:uid="{00000000-0005-0000-0000-000021150000}"/>
    <cellStyle name="Sep. milhar [0] 10 96" xfId="5573" xr:uid="{00000000-0005-0000-0000-000022150000}"/>
    <cellStyle name="Sep. milhar [0] 10 97" xfId="5574" xr:uid="{00000000-0005-0000-0000-000023150000}"/>
    <cellStyle name="Sep. milhar [0] 10 98" xfId="5575" xr:uid="{00000000-0005-0000-0000-000024150000}"/>
    <cellStyle name="Sep. milhar [0] 10 99" xfId="5576" xr:uid="{00000000-0005-0000-0000-000025150000}"/>
    <cellStyle name="Sep. milhar [0] 11" xfId="582" xr:uid="{00000000-0005-0000-0000-000026150000}"/>
    <cellStyle name="Sep. milhar [0] 11 10" xfId="5577" xr:uid="{00000000-0005-0000-0000-000027150000}"/>
    <cellStyle name="Sep. milhar [0] 11 100" xfId="5578" xr:uid="{00000000-0005-0000-0000-000028150000}"/>
    <cellStyle name="Sep. milhar [0] 11 101" xfId="5579" xr:uid="{00000000-0005-0000-0000-000029150000}"/>
    <cellStyle name="Sep. milhar [0] 11 102" xfId="5580" xr:uid="{00000000-0005-0000-0000-00002A150000}"/>
    <cellStyle name="Sep. milhar [0] 11 103" xfId="5581" xr:uid="{00000000-0005-0000-0000-00002B150000}"/>
    <cellStyle name="Sep. milhar [0] 11 104" xfId="5582" xr:uid="{00000000-0005-0000-0000-00002C150000}"/>
    <cellStyle name="Sep. milhar [0] 11 105" xfId="5583" xr:uid="{00000000-0005-0000-0000-00002D150000}"/>
    <cellStyle name="Sep. milhar [0] 11 106" xfId="5584" xr:uid="{00000000-0005-0000-0000-00002E150000}"/>
    <cellStyle name="Sep. milhar [0] 11 107" xfId="5585" xr:uid="{00000000-0005-0000-0000-00002F150000}"/>
    <cellStyle name="Sep. milhar [0] 11 108" xfId="5586" xr:uid="{00000000-0005-0000-0000-000030150000}"/>
    <cellStyle name="Sep. milhar [0] 11 109" xfId="5587" xr:uid="{00000000-0005-0000-0000-000031150000}"/>
    <cellStyle name="Sep. milhar [0] 11 11" xfId="5588" xr:uid="{00000000-0005-0000-0000-000032150000}"/>
    <cellStyle name="Sep. milhar [0] 11 110" xfId="5589" xr:uid="{00000000-0005-0000-0000-000033150000}"/>
    <cellStyle name="Sep. milhar [0] 11 111" xfId="5590" xr:uid="{00000000-0005-0000-0000-000034150000}"/>
    <cellStyle name="Sep. milhar [0] 11 112" xfId="5591" xr:uid="{00000000-0005-0000-0000-000035150000}"/>
    <cellStyle name="Sep. milhar [0] 11 113" xfId="5592" xr:uid="{00000000-0005-0000-0000-000036150000}"/>
    <cellStyle name="Sep. milhar [0] 11 114" xfId="5593" xr:uid="{00000000-0005-0000-0000-000037150000}"/>
    <cellStyle name="Sep. milhar [0] 11 115" xfId="5594" xr:uid="{00000000-0005-0000-0000-000038150000}"/>
    <cellStyle name="Sep. milhar [0] 11 12" xfId="5595" xr:uid="{00000000-0005-0000-0000-000039150000}"/>
    <cellStyle name="Sep. milhar [0] 11 13" xfId="5596" xr:uid="{00000000-0005-0000-0000-00003A150000}"/>
    <cellStyle name="Sep. milhar [0] 11 14" xfId="5597" xr:uid="{00000000-0005-0000-0000-00003B150000}"/>
    <cellStyle name="Sep. milhar [0] 11 15" xfId="5598" xr:uid="{00000000-0005-0000-0000-00003C150000}"/>
    <cellStyle name="Sep. milhar [0] 11 16" xfId="5599" xr:uid="{00000000-0005-0000-0000-00003D150000}"/>
    <cellStyle name="Sep. milhar [0] 11 17" xfId="5600" xr:uid="{00000000-0005-0000-0000-00003E150000}"/>
    <cellStyle name="Sep. milhar [0] 11 18" xfId="5601" xr:uid="{00000000-0005-0000-0000-00003F150000}"/>
    <cellStyle name="Sep. milhar [0] 11 19" xfId="5602" xr:uid="{00000000-0005-0000-0000-000040150000}"/>
    <cellStyle name="Sep. milhar [0] 11 2" xfId="5603" xr:uid="{00000000-0005-0000-0000-000041150000}"/>
    <cellStyle name="Sep. milhar [0] 11 20" xfId="5604" xr:uid="{00000000-0005-0000-0000-000042150000}"/>
    <cellStyle name="Sep. milhar [0] 11 21" xfId="5605" xr:uid="{00000000-0005-0000-0000-000043150000}"/>
    <cellStyle name="Sep. milhar [0] 11 22" xfId="5606" xr:uid="{00000000-0005-0000-0000-000044150000}"/>
    <cellStyle name="Sep. milhar [0] 11 23" xfId="5607" xr:uid="{00000000-0005-0000-0000-000045150000}"/>
    <cellStyle name="Sep. milhar [0] 11 24" xfId="5608" xr:uid="{00000000-0005-0000-0000-000046150000}"/>
    <cellStyle name="Sep. milhar [0] 11 25" xfId="5609" xr:uid="{00000000-0005-0000-0000-000047150000}"/>
    <cellStyle name="Sep. milhar [0] 11 26" xfId="5610" xr:uid="{00000000-0005-0000-0000-000048150000}"/>
    <cellStyle name="Sep. milhar [0] 11 27" xfId="5611" xr:uid="{00000000-0005-0000-0000-000049150000}"/>
    <cellStyle name="Sep. milhar [0] 11 28" xfId="5612" xr:uid="{00000000-0005-0000-0000-00004A150000}"/>
    <cellStyle name="Sep. milhar [0] 11 29" xfId="5613" xr:uid="{00000000-0005-0000-0000-00004B150000}"/>
    <cellStyle name="Sep. milhar [0] 11 3" xfId="5614" xr:uid="{00000000-0005-0000-0000-00004C150000}"/>
    <cellStyle name="Sep. milhar [0] 11 30" xfId="5615" xr:uid="{00000000-0005-0000-0000-00004D150000}"/>
    <cellStyle name="Sep. milhar [0] 11 31" xfId="5616" xr:uid="{00000000-0005-0000-0000-00004E150000}"/>
    <cellStyle name="Sep. milhar [0] 11 32" xfId="5617" xr:uid="{00000000-0005-0000-0000-00004F150000}"/>
    <cellStyle name="Sep. milhar [0] 11 33" xfId="5618" xr:uid="{00000000-0005-0000-0000-000050150000}"/>
    <cellStyle name="Sep. milhar [0] 11 34" xfId="5619" xr:uid="{00000000-0005-0000-0000-000051150000}"/>
    <cellStyle name="Sep. milhar [0] 11 35" xfId="5620" xr:uid="{00000000-0005-0000-0000-000052150000}"/>
    <cellStyle name="Sep. milhar [0] 11 36" xfId="5621" xr:uid="{00000000-0005-0000-0000-000053150000}"/>
    <cellStyle name="Sep. milhar [0] 11 37" xfId="5622" xr:uid="{00000000-0005-0000-0000-000054150000}"/>
    <cellStyle name="Sep. milhar [0] 11 38" xfId="5623" xr:uid="{00000000-0005-0000-0000-000055150000}"/>
    <cellStyle name="Sep. milhar [0] 11 39" xfId="5624" xr:uid="{00000000-0005-0000-0000-000056150000}"/>
    <cellStyle name="Sep. milhar [0] 11 4" xfId="5625" xr:uid="{00000000-0005-0000-0000-000057150000}"/>
    <cellStyle name="Sep. milhar [0] 11 40" xfId="5626" xr:uid="{00000000-0005-0000-0000-000058150000}"/>
    <cellStyle name="Sep. milhar [0] 11 41" xfId="5627" xr:uid="{00000000-0005-0000-0000-000059150000}"/>
    <cellStyle name="Sep. milhar [0] 11 42" xfId="5628" xr:uid="{00000000-0005-0000-0000-00005A150000}"/>
    <cellStyle name="Sep. milhar [0] 11 43" xfId="5629" xr:uid="{00000000-0005-0000-0000-00005B150000}"/>
    <cellStyle name="Sep. milhar [0] 11 44" xfId="5630" xr:uid="{00000000-0005-0000-0000-00005C150000}"/>
    <cellStyle name="Sep. milhar [0] 11 45" xfId="5631" xr:uid="{00000000-0005-0000-0000-00005D150000}"/>
    <cellStyle name="Sep. milhar [0] 11 46" xfId="5632" xr:uid="{00000000-0005-0000-0000-00005E150000}"/>
    <cellStyle name="Sep. milhar [0] 11 47" xfId="5633" xr:uid="{00000000-0005-0000-0000-00005F150000}"/>
    <cellStyle name="Sep. milhar [0] 11 48" xfId="5634" xr:uid="{00000000-0005-0000-0000-000060150000}"/>
    <cellStyle name="Sep. milhar [0] 11 49" xfId="5635" xr:uid="{00000000-0005-0000-0000-000061150000}"/>
    <cellStyle name="Sep. milhar [0] 11 5" xfId="5636" xr:uid="{00000000-0005-0000-0000-000062150000}"/>
    <cellStyle name="Sep. milhar [0] 11 50" xfId="5637" xr:uid="{00000000-0005-0000-0000-000063150000}"/>
    <cellStyle name="Sep. milhar [0] 11 51" xfId="5638" xr:uid="{00000000-0005-0000-0000-000064150000}"/>
    <cellStyle name="Sep. milhar [0] 11 52" xfId="5639" xr:uid="{00000000-0005-0000-0000-000065150000}"/>
    <cellStyle name="Sep. milhar [0] 11 53" xfId="5640" xr:uid="{00000000-0005-0000-0000-000066150000}"/>
    <cellStyle name="Sep. milhar [0] 11 54" xfId="5641" xr:uid="{00000000-0005-0000-0000-000067150000}"/>
    <cellStyle name="Sep. milhar [0] 11 55" xfId="5642" xr:uid="{00000000-0005-0000-0000-000068150000}"/>
    <cellStyle name="Sep. milhar [0] 11 56" xfId="5643" xr:uid="{00000000-0005-0000-0000-000069150000}"/>
    <cellStyle name="Sep. milhar [0] 11 57" xfId="5644" xr:uid="{00000000-0005-0000-0000-00006A150000}"/>
    <cellStyle name="Sep. milhar [0] 11 58" xfId="5645" xr:uid="{00000000-0005-0000-0000-00006B150000}"/>
    <cellStyle name="Sep. milhar [0] 11 59" xfId="5646" xr:uid="{00000000-0005-0000-0000-00006C150000}"/>
    <cellStyle name="Sep. milhar [0] 11 6" xfId="5647" xr:uid="{00000000-0005-0000-0000-00006D150000}"/>
    <cellStyle name="Sep. milhar [0] 11 60" xfId="5648" xr:uid="{00000000-0005-0000-0000-00006E150000}"/>
    <cellStyle name="Sep. milhar [0] 11 61" xfId="5649" xr:uid="{00000000-0005-0000-0000-00006F150000}"/>
    <cellStyle name="Sep. milhar [0] 11 62" xfId="5650" xr:uid="{00000000-0005-0000-0000-000070150000}"/>
    <cellStyle name="Sep. milhar [0] 11 63" xfId="5651" xr:uid="{00000000-0005-0000-0000-000071150000}"/>
    <cellStyle name="Sep. milhar [0] 11 64" xfId="5652" xr:uid="{00000000-0005-0000-0000-000072150000}"/>
    <cellStyle name="Sep. milhar [0] 11 65" xfId="5653" xr:uid="{00000000-0005-0000-0000-000073150000}"/>
    <cellStyle name="Sep. milhar [0] 11 66" xfId="5654" xr:uid="{00000000-0005-0000-0000-000074150000}"/>
    <cellStyle name="Sep. milhar [0] 11 67" xfId="5655" xr:uid="{00000000-0005-0000-0000-000075150000}"/>
    <cellStyle name="Sep. milhar [0] 11 68" xfId="5656" xr:uid="{00000000-0005-0000-0000-000076150000}"/>
    <cellStyle name="Sep. milhar [0] 11 69" xfId="5657" xr:uid="{00000000-0005-0000-0000-000077150000}"/>
    <cellStyle name="Sep. milhar [0] 11 7" xfId="5658" xr:uid="{00000000-0005-0000-0000-000078150000}"/>
    <cellStyle name="Sep. milhar [0] 11 70" xfId="5659" xr:uid="{00000000-0005-0000-0000-000079150000}"/>
    <cellStyle name="Sep. milhar [0] 11 71" xfId="5660" xr:uid="{00000000-0005-0000-0000-00007A150000}"/>
    <cellStyle name="Sep. milhar [0] 11 72" xfId="5661" xr:uid="{00000000-0005-0000-0000-00007B150000}"/>
    <cellStyle name="Sep. milhar [0] 11 73" xfId="5662" xr:uid="{00000000-0005-0000-0000-00007C150000}"/>
    <cellStyle name="Sep. milhar [0] 11 74" xfId="5663" xr:uid="{00000000-0005-0000-0000-00007D150000}"/>
    <cellStyle name="Sep. milhar [0] 11 75" xfId="5664" xr:uid="{00000000-0005-0000-0000-00007E150000}"/>
    <cellStyle name="Sep. milhar [0] 11 76" xfId="5665" xr:uid="{00000000-0005-0000-0000-00007F150000}"/>
    <cellStyle name="Sep. milhar [0] 11 77" xfId="5666" xr:uid="{00000000-0005-0000-0000-000080150000}"/>
    <cellStyle name="Sep. milhar [0] 11 78" xfId="5667" xr:uid="{00000000-0005-0000-0000-000081150000}"/>
    <cellStyle name="Sep. milhar [0] 11 79" xfId="5668" xr:uid="{00000000-0005-0000-0000-000082150000}"/>
    <cellStyle name="Sep. milhar [0] 11 8" xfId="5669" xr:uid="{00000000-0005-0000-0000-000083150000}"/>
    <cellStyle name="Sep. milhar [0] 11 80" xfId="5670" xr:uid="{00000000-0005-0000-0000-000084150000}"/>
    <cellStyle name="Sep. milhar [0] 11 81" xfId="5671" xr:uid="{00000000-0005-0000-0000-000085150000}"/>
    <cellStyle name="Sep. milhar [0] 11 82" xfId="5672" xr:uid="{00000000-0005-0000-0000-000086150000}"/>
    <cellStyle name="Sep. milhar [0] 11 83" xfId="5673" xr:uid="{00000000-0005-0000-0000-000087150000}"/>
    <cellStyle name="Sep. milhar [0] 11 84" xfId="5674" xr:uid="{00000000-0005-0000-0000-000088150000}"/>
    <cellStyle name="Sep. milhar [0] 11 85" xfId="5675" xr:uid="{00000000-0005-0000-0000-000089150000}"/>
    <cellStyle name="Sep. milhar [0] 11 86" xfId="5676" xr:uid="{00000000-0005-0000-0000-00008A150000}"/>
    <cellStyle name="Sep. milhar [0] 11 87" xfId="5677" xr:uid="{00000000-0005-0000-0000-00008B150000}"/>
    <cellStyle name="Sep. milhar [0] 11 88" xfId="5678" xr:uid="{00000000-0005-0000-0000-00008C150000}"/>
    <cellStyle name="Sep. milhar [0] 11 89" xfId="5679" xr:uid="{00000000-0005-0000-0000-00008D150000}"/>
    <cellStyle name="Sep. milhar [0] 11 9" xfId="5680" xr:uid="{00000000-0005-0000-0000-00008E150000}"/>
    <cellStyle name="Sep. milhar [0] 11 90" xfId="5681" xr:uid="{00000000-0005-0000-0000-00008F150000}"/>
    <cellStyle name="Sep. milhar [0] 11 91" xfId="5682" xr:uid="{00000000-0005-0000-0000-000090150000}"/>
    <cellStyle name="Sep. milhar [0] 11 92" xfId="5683" xr:uid="{00000000-0005-0000-0000-000091150000}"/>
    <cellStyle name="Sep. milhar [0] 11 93" xfId="5684" xr:uid="{00000000-0005-0000-0000-000092150000}"/>
    <cellStyle name="Sep. milhar [0] 11 94" xfId="5685" xr:uid="{00000000-0005-0000-0000-000093150000}"/>
    <cellStyle name="Sep. milhar [0] 11 95" xfId="5686" xr:uid="{00000000-0005-0000-0000-000094150000}"/>
    <cellStyle name="Sep. milhar [0] 11 96" xfId="5687" xr:uid="{00000000-0005-0000-0000-000095150000}"/>
    <cellStyle name="Sep. milhar [0] 11 97" xfId="5688" xr:uid="{00000000-0005-0000-0000-000096150000}"/>
    <cellStyle name="Sep. milhar [0] 11 98" xfId="5689" xr:uid="{00000000-0005-0000-0000-000097150000}"/>
    <cellStyle name="Sep. milhar [0] 11 99" xfId="5690" xr:uid="{00000000-0005-0000-0000-000098150000}"/>
    <cellStyle name="Sep. milhar [0] 12" xfId="583" xr:uid="{00000000-0005-0000-0000-000099150000}"/>
    <cellStyle name="Sep. milhar [0] 13" xfId="584" xr:uid="{00000000-0005-0000-0000-00009A150000}"/>
    <cellStyle name="Sep. milhar [0] 14" xfId="5691" xr:uid="{00000000-0005-0000-0000-00009B150000}"/>
    <cellStyle name="Sep. milhar [0] 15" xfId="5692" xr:uid="{00000000-0005-0000-0000-00009C150000}"/>
    <cellStyle name="Sep. milhar [0] 16" xfId="5693" xr:uid="{00000000-0005-0000-0000-00009D150000}"/>
    <cellStyle name="Sep. milhar [0] 17" xfId="5694" xr:uid="{00000000-0005-0000-0000-00009E150000}"/>
    <cellStyle name="Sep. milhar [0] 18" xfId="5695" xr:uid="{00000000-0005-0000-0000-00009F150000}"/>
    <cellStyle name="Sep. milhar [0] 19" xfId="5696" xr:uid="{00000000-0005-0000-0000-0000A0150000}"/>
    <cellStyle name="Sep. milhar [0] 2" xfId="585" xr:uid="{00000000-0005-0000-0000-0000A1150000}"/>
    <cellStyle name="Sep. milhar [0] 2 10" xfId="5697" xr:uid="{00000000-0005-0000-0000-0000A2150000}"/>
    <cellStyle name="Sep. milhar [0] 2 100" xfId="5698" xr:uid="{00000000-0005-0000-0000-0000A3150000}"/>
    <cellStyle name="Sep. milhar [0] 2 101" xfId="5699" xr:uid="{00000000-0005-0000-0000-0000A4150000}"/>
    <cellStyle name="Sep. milhar [0] 2 102" xfId="5700" xr:uid="{00000000-0005-0000-0000-0000A5150000}"/>
    <cellStyle name="Sep. milhar [0] 2 103" xfId="5701" xr:uid="{00000000-0005-0000-0000-0000A6150000}"/>
    <cellStyle name="Sep. milhar [0] 2 104" xfId="5702" xr:uid="{00000000-0005-0000-0000-0000A7150000}"/>
    <cellStyle name="Sep. milhar [0] 2 105" xfId="5703" xr:uid="{00000000-0005-0000-0000-0000A8150000}"/>
    <cellStyle name="Sep. milhar [0] 2 106" xfId="5704" xr:uid="{00000000-0005-0000-0000-0000A9150000}"/>
    <cellStyle name="Sep. milhar [0] 2 107" xfId="5705" xr:uid="{00000000-0005-0000-0000-0000AA150000}"/>
    <cellStyle name="Sep. milhar [0] 2 108" xfId="5706" xr:uid="{00000000-0005-0000-0000-0000AB150000}"/>
    <cellStyle name="Sep. milhar [0] 2 109" xfId="5707" xr:uid="{00000000-0005-0000-0000-0000AC150000}"/>
    <cellStyle name="Sep. milhar [0] 2 11" xfId="5708" xr:uid="{00000000-0005-0000-0000-0000AD150000}"/>
    <cellStyle name="Sep. milhar [0] 2 110" xfId="5709" xr:uid="{00000000-0005-0000-0000-0000AE150000}"/>
    <cellStyle name="Sep. milhar [0] 2 111" xfId="5710" xr:uid="{00000000-0005-0000-0000-0000AF150000}"/>
    <cellStyle name="Sep. milhar [0] 2 112" xfId="5711" xr:uid="{00000000-0005-0000-0000-0000B0150000}"/>
    <cellStyle name="Sep. milhar [0] 2 113" xfId="5712" xr:uid="{00000000-0005-0000-0000-0000B1150000}"/>
    <cellStyle name="Sep. milhar [0] 2 114" xfId="5713" xr:uid="{00000000-0005-0000-0000-0000B2150000}"/>
    <cellStyle name="Sep. milhar [0] 2 115" xfId="5714" xr:uid="{00000000-0005-0000-0000-0000B3150000}"/>
    <cellStyle name="Sep. milhar [0] 2 12" xfId="5715" xr:uid="{00000000-0005-0000-0000-0000B4150000}"/>
    <cellStyle name="Sep. milhar [0] 2 13" xfId="5716" xr:uid="{00000000-0005-0000-0000-0000B5150000}"/>
    <cellStyle name="Sep. milhar [0] 2 14" xfId="5717" xr:uid="{00000000-0005-0000-0000-0000B6150000}"/>
    <cellStyle name="Sep. milhar [0] 2 15" xfId="5718" xr:uid="{00000000-0005-0000-0000-0000B7150000}"/>
    <cellStyle name="Sep. milhar [0] 2 16" xfId="5719" xr:uid="{00000000-0005-0000-0000-0000B8150000}"/>
    <cellStyle name="Sep. milhar [0] 2 17" xfId="5720" xr:uid="{00000000-0005-0000-0000-0000B9150000}"/>
    <cellStyle name="Sep. milhar [0] 2 18" xfId="5721" xr:uid="{00000000-0005-0000-0000-0000BA150000}"/>
    <cellStyle name="Sep. milhar [0] 2 19" xfId="5722" xr:uid="{00000000-0005-0000-0000-0000BB150000}"/>
    <cellStyle name="Sep. milhar [0] 2 2" xfId="5723" xr:uid="{00000000-0005-0000-0000-0000BC150000}"/>
    <cellStyle name="Sep. milhar [0] 2 20" xfId="5724" xr:uid="{00000000-0005-0000-0000-0000BD150000}"/>
    <cellStyle name="Sep. milhar [0] 2 21" xfId="5725" xr:uid="{00000000-0005-0000-0000-0000BE150000}"/>
    <cellStyle name="Sep. milhar [0] 2 22" xfId="5726" xr:uid="{00000000-0005-0000-0000-0000BF150000}"/>
    <cellStyle name="Sep. milhar [0] 2 23" xfId="5727" xr:uid="{00000000-0005-0000-0000-0000C0150000}"/>
    <cellStyle name="Sep. milhar [0] 2 24" xfId="5728" xr:uid="{00000000-0005-0000-0000-0000C1150000}"/>
    <cellStyle name="Sep. milhar [0] 2 25" xfId="5729" xr:uid="{00000000-0005-0000-0000-0000C2150000}"/>
    <cellStyle name="Sep. milhar [0] 2 26" xfId="5730" xr:uid="{00000000-0005-0000-0000-0000C3150000}"/>
    <cellStyle name="Sep. milhar [0] 2 27" xfId="5731" xr:uid="{00000000-0005-0000-0000-0000C4150000}"/>
    <cellStyle name="Sep. milhar [0] 2 28" xfId="5732" xr:uid="{00000000-0005-0000-0000-0000C5150000}"/>
    <cellStyle name="Sep. milhar [0] 2 29" xfId="5733" xr:uid="{00000000-0005-0000-0000-0000C6150000}"/>
    <cellStyle name="Sep. milhar [0] 2 3" xfId="5734" xr:uid="{00000000-0005-0000-0000-0000C7150000}"/>
    <cellStyle name="Sep. milhar [0] 2 30" xfId="5735" xr:uid="{00000000-0005-0000-0000-0000C8150000}"/>
    <cellStyle name="Sep. milhar [0] 2 31" xfId="5736" xr:uid="{00000000-0005-0000-0000-0000C9150000}"/>
    <cellStyle name="Sep. milhar [0] 2 32" xfId="5737" xr:uid="{00000000-0005-0000-0000-0000CA150000}"/>
    <cellStyle name="Sep. milhar [0] 2 33" xfId="5738" xr:uid="{00000000-0005-0000-0000-0000CB150000}"/>
    <cellStyle name="Sep. milhar [0] 2 34" xfId="5739" xr:uid="{00000000-0005-0000-0000-0000CC150000}"/>
    <cellStyle name="Sep. milhar [0] 2 35" xfId="5740" xr:uid="{00000000-0005-0000-0000-0000CD150000}"/>
    <cellStyle name="Sep. milhar [0] 2 36" xfId="5741" xr:uid="{00000000-0005-0000-0000-0000CE150000}"/>
    <cellStyle name="Sep. milhar [0] 2 37" xfId="5742" xr:uid="{00000000-0005-0000-0000-0000CF150000}"/>
    <cellStyle name="Sep. milhar [0] 2 38" xfId="5743" xr:uid="{00000000-0005-0000-0000-0000D0150000}"/>
    <cellStyle name="Sep. milhar [0] 2 39" xfId="5744" xr:uid="{00000000-0005-0000-0000-0000D1150000}"/>
    <cellStyle name="Sep. milhar [0] 2 4" xfId="5745" xr:uid="{00000000-0005-0000-0000-0000D2150000}"/>
    <cellStyle name="Sep. milhar [0] 2 40" xfId="5746" xr:uid="{00000000-0005-0000-0000-0000D3150000}"/>
    <cellStyle name="Sep. milhar [0] 2 41" xfId="5747" xr:uid="{00000000-0005-0000-0000-0000D4150000}"/>
    <cellStyle name="Sep. milhar [0] 2 42" xfId="5748" xr:uid="{00000000-0005-0000-0000-0000D5150000}"/>
    <cellStyle name="Sep. milhar [0] 2 43" xfId="5749" xr:uid="{00000000-0005-0000-0000-0000D6150000}"/>
    <cellStyle name="Sep. milhar [0] 2 44" xfId="5750" xr:uid="{00000000-0005-0000-0000-0000D7150000}"/>
    <cellStyle name="Sep. milhar [0] 2 45" xfId="5751" xr:uid="{00000000-0005-0000-0000-0000D8150000}"/>
    <cellStyle name="Sep. milhar [0] 2 46" xfId="5752" xr:uid="{00000000-0005-0000-0000-0000D9150000}"/>
    <cellStyle name="Sep. milhar [0] 2 47" xfId="5753" xr:uid="{00000000-0005-0000-0000-0000DA150000}"/>
    <cellStyle name="Sep. milhar [0] 2 48" xfId="5754" xr:uid="{00000000-0005-0000-0000-0000DB150000}"/>
    <cellStyle name="Sep. milhar [0] 2 49" xfId="5755" xr:uid="{00000000-0005-0000-0000-0000DC150000}"/>
    <cellStyle name="Sep. milhar [0] 2 5" xfId="5756" xr:uid="{00000000-0005-0000-0000-0000DD150000}"/>
    <cellStyle name="Sep. milhar [0] 2 50" xfId="5757" xr:uid="{00000000-0005-0000-0000-0000DE150000}"/>
    <cellStyle name="Sep. milhar [0] 2 51" xfId="5758" xr:uid="{00000000-0005-0000-0000-0000DF150000}"/>
    <cellStyle name="Sep. milhar [0] 2 52" xfId="5759" xr:uid="{00000000-0005-0000-0000-0000E0150000}"/>
    <cellStyle name="Sep. milhar [0] 2 53" xfId="5760" xr:uid="{00000000-0005-0000-0000-0000E1150000}"/>
    <cellStyle name="Sep. milhar [0] 2 54" xfId="5761" xr:uid="{00000000-0005-0000-0000-0000E2150000}"/>
    <cellStyle name="Sep. milhar [0] 2 55" xfId="5762" xr:uid="{00000000-0005-0000-0000-0000E3150000}"/>
    <cellStyle name="Sep. milhar [0] 2 56" xfId="5763" xr:uid="{00000000-0005-0000-0000-0000E4150000}"/>
    <cellStyle name="Sep. milhar [0] 2 57" xfId="5764" xr:uid="{00000000-0005-0000-0000-0000E5150000}"/>
    <cellStyle name="Sep. milhar [0] 2 58" xfId="5765" xr:uid="{00000000-0005-0000-0000-0000E6150000}"/>
    <cellStyle name="Sep. milhar [0] 2 59" xfId="5766" xr:uid="{00000000-0005-0000-0000-0000E7150000}"/>
    <cellStyle name="Sep. milhar [0] 2 6" xfId="5767" xr:uid="{00000000-0005-0000-0000-0000E8150000}"/>
    <cellStyle name="Sep. milhar [0] 2 60" xfId="5768" xr:uid="{00000000-0005-0000-0000-0000E9150000}"/>
    <cellStyle name="Sep. milhar [0] 2 61" xfId="5769" xr:uid="{00000000-0005-0000-0000-0000EA150000}"/>
    <cellStyle name="Sep. milhar [0] 2 62" xfId="5770" xr:uid="{00000000-0005-0000-0000-0000EB150000}"/>
    <cellStyle name="Sep. milhar [0] 2 63" xfId="5771" xr:uid="{00000000-0005-0000-0000-0000EC150000}"/>
    <cellStyle name="Sep. milhar [0] 2 64" xfId="5772" xr:uid="{00000000-0005-0000-0000-0000ED150000}"/>
    <cellStyle name="Sep. milhar [0] 2 65" xfId="5773" xr:uid="{00000000-0005-0000-0000-0000EE150000}"/>
    <cellStyle name="Sep. milhar [0] 2 66" xfId="5774" xr:uid="{00000000-0005-0000-0000-0000EF150000}"/>
    <cellStyle name="Sep. milhar [0] 2 67" xfId="5775" xr:uid="{00000000-0005-0000-0000-0000F0150000}"/>
    <cellStyle name="Sep. milhar [0] 2 68" xfId="5776" xr:uid="{00000000-0005-0000-0000-0000F1150000}"/>
    <cellStyle name="Sep. milhar [0] 2 69" xfId="5777" xr:uid="{00000000-0005-0000-0000-0000F2150000}"/>
    <cellStyle name="Sep. milhar [0] 2 7" xfId="5778" xr:uid="{00000000-0005-0000-0000-0000F3150000}"/>
    <cellStyle name="Sep. milhar [0] 2 70" xfId="5779" xr:uid="{00000000-0005-0000-0000-0000F4150000}"/>
    <cellStyle name="Sep. milhar [0] 2 71" xfId="5780" xr:uid="{00000000-0005-0000-0000-0000F5150000}"/>
    <cellStyle name="Sep. milhar [0] 2 72" xfId="5781" xr:uid="{00000000-0005-0000-0000-0000F6150000}"/>
    <cellStyle name="Sep. milhar [0] 2 73" xfId="5782" xr:uid="{00000000-0005-0000-0000-0000F7150000}"/>
    <cellStyle name="Sep. milhar [0] 2 74" xfId="5783" xr:uid="{00000000-0005-0000-0000-0000F8150000}"/>
    <cellStyle name="Sep. milhar [0] 2 75" xfId="5784" xr:uid="{00000000-0005-0000-0000-0000F9150000}"/>
    <cellStyle name="Sep. milhar [0] 2 76" xfId="5785" xr:uid="{00000000-0005-0000-0000-0000FA150000}"/>
    <cellStyle name="Sep. milhar [0] 2 77" xfId="5786" xr:uid="{00000000-0005-0000-0000-0000FB150000}"/>
    <cellStyle name="Sep. milhar [0] 2 78" xfId="5787" xr:uid="{00000000-0005-0000-0000-0000FC150000}"/>
    <cellStyle name="Sep. milhar [0] 2 79" xfId="5788" xr:uid="{00000000-0005-0000-0000-0000FD150000}"/>
    <cellStyle name="Sep. milhar [0] 2 8" xfId="5789" xr:uid="{00000000-0005-0000-0000-0000FE150000}"/>
    <cellStyle name="Sep. milhar [0] 2 80" xfId="5790" xr:uid="{00000000-0005-0000-0000-0000FF150000}"/>
    <cellStyle name="Sep. milhar [0] 2 81" xfId="5791" xr:uid="{00000000-0005-0000-0000-000000160000}"/>
    <cellStyle name="Sep. milhar [0] 2 82" xfId="5792" xr:uid="{00000000-0005-0000-0000-000001160000}"/>
    <cellStyle name="Sep. milhar [0] 2 83" xfId="5793" xr:uid="{00000000-0005-0000-0000-000002160000}"/>
    <cellStyle name="Sep. milhar [0] 2 84" xfId="5794" xr:uid="{00000000-0005-0000-0000-000003160000}"/>
    <cellStyle name="Sep. milhar [0] 2 85" xfId="5795" xr:uid="{00000000-0005-0000-0000-000004160000}"/>
    <cellStyle name="Sep. milhar [0] 2 86" xfId="5796" xr:uid="{00000000-0005-0000-0000-000005160000}"/>
    <cellStyle name="Sep. milhar [0] 2 87" xfId="5797" xr:uid="{00000000-0005-0000-0000-000006160000}"/>
    <cellStyle name="Sep. milhar [0] 2 88" xfId="5798" xr:uid="{00000000-0005-0000-0000-000007160000}"/>
    <cellStyle name="Sep. milhar [0] 2 89" xfId="5799" xr:uid="{00000000-0005-0000-0000-000008160000}"/>
    <cellStyle name="Sep. milhar [0] 2 9" xfId="5800" xr:uid="{00000000-0005-0000-0000-000009160000}"/>
    <cellStyle name="Sep. milhar [0] 2 90" xfId="5801" xr:uid="{00000000-0005-0000-0000-00000A160000}"/>
    <cellStyle name="Sep. milhar [0] 2 91" xfId="5802" xr:uid="{00000000-0005-0000-0000-00000B160000}"/>
    <cellStyle name="Sep. milhar [0] 2 92" xfId="5803" xr:uid="{00000000-0005-0000-0000-00000C160000}"/>
    <cellStyle name="Sep. milhar [0] 2 93" xfId="5804" xr:uid="{00000000-0005-0000-0000-00000D160000}"/>
    <cellStyle name="Sep. milhar [0] 2 94" xfId="5805" xr:uid="{00000000-0005-0000-0000-00000E160000}"/>
    <cellStyle name="Sep. milhar [0] 2 95" xfId="5806" xr:uid="{00000000-0005-0000-0000-00000F160000}"/>
    <cellStyle name="Sep. milhar [0] 2 96" xfId="5807" xr:uid="{00000000-0005-0000-0000-000010160000}"/>
    <cellStyle name="Sep. milhar [0] 2 97" xfId="5808" xr:uid="{00000000-0005-0000-0000-000011160000}"/>
    <cellStyle name="Sep. milhar [0] 2 98" xfId="5809" xr:uid="{00000000-0005-0000-0000-000012160000}"/>
    <cellStyle name="Sep. milhar [0] 2 99" xfId="5810" xr:uid="{00000000-0005-0000-0000-000013160000}"/>
    <cellStyle name="Sep. milhar [0] 20" xfId="5811" xr:uid="{00000000-0005-0000-0000-000014160000}"/>
    <cellStyle name="Sep. milhar [0] 21" xfId="5812" xr:uid="{00000000-0005-0000-0000-000015160000}"/>
    <cellStyle name="Sep. milhar [0] 22" xfId="5813" xr:uid="{00000000-0005-0000-0000-000016160000}"/>
    <cellStyle name="Sep. milhar [0] 23" xfId="5814" xr:uid="{00000000-0005-0000-0000-000017160000}"/>
    <cellStyle name="Sep. milhar [0] 24" xfId="5815" xr:uid="{00000000-0005-0000-0000-000018160000}"/>
    <cellStyle name="Sep. milhar [0] 25" xfId="5816" xr:uid="{00000000-0005-0000-0000-000019160000}"/>
    <cellStyle name="Sep. milhar [0] 26" xfId="5817" xr:uid="{00000000-0005-0000-0000-00001A160000}"/>
    <cellStyle name="Sep. milhar [0] 27" xfId="5818" xr:uid="{00000000-0005-0000-0000-00001B160000}"/>
    <cellStyle name="Sep. milhar [0] 28" xfId="5819" xr:uid="{00000000-0005-0000-0000-00001C160000}"/>
    <cellStyle name="Sep. milhar [0] 29" xfId="5820" xr:uid="{00000000-0005-0000-0000-00001D160000}"/>
    <cellStyle name="Sep. milhar [0] 3" xfId="586" xr:uid="{00000000-0005-0000-0000-00001E160000}"/>
    <cellStyle name="Sep. milhar [0] 3 10" xfId="5821" xr:uid="{00000000-0005-0000-0000-00001F160000}"/>
    <cellStyle name="Sep. milhar [0] 3 100" xfId="5822" xr:uid="{00000000-0005-0000-0000-000020160000}"/>
    <cellStyle name="Sep. milhar [0] 3 101" xfId="5823" xr:uid="{00000000-0005-0000-0000-000021160000}"/>
    <cellStyle name="Sep. milhar [0] 3 102" xfId="5824" xr:uid="{00000000-0005-0000-0000-000022160000}"/>
    <cellStyle name="Sep. milhar [0] 3 103" xfId="5825" xr:uid="{00000000-0005-0000-0000-000023160000}"/>
    <cellStyle name="Sep. milhar [0] 3 104" xfId="5826" xr:uid="{00000000-0005-0000-0000-000024160000}"/>
    <cellStyle name="Sep. milhar [0] 3 105" xfId="5827" xr:uid="{00000000-0005-0000-0000-000025160000}"/>
    <cellStyle name="Sep. milhar [0] 3 106" xfId="5828" xr:uid="{00000000-0005-0000-0000-000026160000}"/>
    <cellStyle name="Sep. milhar [0] 3 107" xfId="5829" xr:uid="{00000000-0005-0000-0000-000027160000}"/>
    <cellStyle name="Sep. milhar [0] 3 108" xfId="5830" xr:uid="{00000000-0005-0000-0000-000028160000}"/>
    <cellStyle name="Sep. milhar [0] 3 109" xfId="5831" xr:uid="{00000000-0005-0000-0000-000029160000}"/>
    <cellStyle name="Sep. milhar [0] 3 11" xfId="5832" xr:uid="{00000000-0005-0000-0000-00002A160000}"/>
    <cellStyle name="Sep. milhar [0] 3 110" xfId="5833" xr:uid="{00000000-0005-0000-0000-00002B160000}"/>
    <cellStyle name="Sep. milhar [0] 3 111" xfId="5834" xr:uid="{00000000-0005-0000-0000-00002C160000}"/>
    <cellStyle name="Sep. milhar [0] 3 112" xfId="5835" xr:uid="{00000000-0005-0000-0000-00002D160000}"/>
    <cellStyle name="Sep. milhar [0] 3 113" xfId="5836" xr:uid="{00000000-0005-0000-0000-00002E160000}"/>
    <cellStyle name="Sep. milhar [0] 3 114" xfId="5837" xr:uid="{00000000-0005-0000-0000-00002F160000}"/>
    <cellStyle name="Sep. milhar [0] 3 115" xfId="5838" xr:uid="{00000000-0005-0000-0000-000030160000}"/>
    <cellStyle name="Sep. milhar [0] 3 12" xfId="5839" xr:uid="{00000000-0005-0000-0000-000031160000}"/>
    <cellStyle name="Sep. milhar [0] 3 13" xfId="5840" xr:uid="{00000000-0005-0000-0000-000032160000}"/>
    <cellStyle name="Sep. milhar [0] 3 14" xfId="5841" xr:uid="{00000000-0005-0000-0000-000033160000}"/>
    <cellStyle name="Sep. milhar [0] 3 15" xfId="5842" xr:uid="{00000000-0005-0000-0000-000034160000}"/>
    <cellStyle name="Sep. milhar [0] 3 16" xfId="5843" xr:uid="{00000000-0005-0000-0000-000035160000}"/>
    <cellStyle name="Sep. milhar [0] 3 17" xfId="5844" xr:uid="{00000000-0005-0000-0000-000036160000}"/>
    <cellStyle name="Sep. milhar [0] 3 18" xfId="5845" xr:uid="{00000000-0005-0000-0000-000037160000}"/>
    <cellStyle name="Sep. milhar [0] 3 19" xfId="5846" xr:uid="{00000000-0005-0000-0000-000038160000}"/>
    <cellStyle name="Sep. milhar [0] 3 2" xfId="5847" xr:uid="{00000000-0005-0000-0000-000039160000}"/>
    <cellStyle name="Sep. milhar [0] 3 20" xfId="5848" xr:uid="{00000000-0005-0000-0000-00003A160000}"/>
    <cellStyle name="Sep. milhar [0] 3 21" xfId="5849" xr:uid="{00000000-0005-0000-0000-00003B160000}"/>
    <cellStyle name="Sep. milhar [0] 3 22" xfId="5850" xr:uid="{00000000-0005-0000-0000-00003C160000}"/>
    <cellStyle name="Sep. milhar [0] 3 23" xfId="5851" xr:uid="{00000000-0005-0000-0000-00003D160000}"/>
    <cellStyle name="Sep. milhar [0] 3 24" xfId="5852" xr:uid="{00000000-0005-0000-0000-00003E160000}"/>
    <cellStyle name="Sep. milhar [0] 3 25" xfId="5853" xr:uid="{00000000-0005-0000-0000-00003F160000}"/>
    <cellStyle name="Sep. milhar [0] 3 26" xfId="5854" xr:uid="{00000000-0005-0000-0000-000040160000}"/>
    <cellStyle name="Sep. milhar [0] 3 27" xfId="5855" xr:uid="{00000000-0005-0000-0000-000041160000}"/>
    <cellStyle name="Sep. milhar [0] 3 28" xfId="5856" xr:uid="{00000000-0005-0000-0000-000042160000}"/>
    <cellStyle name="Sep. milhar [0] 3 29" xfId="5857" xr:uid="{00000000-0005-0000-0000-000043160000}"/>
    <cellStyle name="Sep. milhar [0] 3 3" xfId="5858" xr:uid="{00000000-0005-0000-0000-000044160000}"/>
    <cellStyle name="Sep. milhar [0] 3 30" xfId="5859" xr:uid="{00000000-0005-0000-0000-000045160000}"/>
    <cellStyle name="Sep. milhar [0] 3 31" xfId="5860" xr:uid="{00000000-0005-0000-0000-000046160000}"/>
    <cellStyle name="Sep. milhar [0] 3 32" xfId="5861" xr:uid="{00000000-0005-0000-0000-000047160000}"/>
    <cellStyle name="Sep. milhar [0] 3 33" xfId="5862" xr:uid="{00000000-0005-0000-0000-000048160000}"/>
    <cellStyle name="Sep. milhar [0] 3 34" xfId="5863" xr:uid="{00000000-0005-0000-0000-000049160000}"/>
    <cellStyle name="Sep. milhar [0] 3 35" xfId="5864" xr:uid="{00000000-0005-0000-0000-00004A160000}"/>
    <cellStyle name="Sep. milhar [0] 3 36" xfId="5865" xr:uid="{00000000-0005-0000-0000-00004B160000}"/>
    <cellStyle name="Sep. milhar [0] 3 37" xfId="5866" xr:uid="{00000000-0005-0000-0000-00004C160000}"/>
    <cellStyle name="Sep. milhar [0] 3 38" xfId="5867" xr:uid="{00000000-0005-0000-0000-00004D160000}"/>
    <cellStyle name="Sep. milhar [0] 3 39" xfId="5868" xr:uid="{00000000-0005-0000-0000-00004E160000}"/>
    <cellStyle name="Sep. milhar [0] 3 4" xfId="5869" xr:uid="{00000000-0005-0000-0000-00004F160000}"/>
    <cellStyle name="Sep. milhar [0] 3 40" xfId="5870" xr:uid="{00000000-0005-0000-0000-000050160000}"/>
    <cellStyle name="Sep. milhar [0] 3 41" xfId="5871" xr:uid="{00000000-0005-0000-0000-000051160000}"/>
    <cellStyle name="Sep. milhar [0] 3 42" xfId="5872" xr:uid="{00000000-0005-0000-0000-000052160000}"/>
    <cellStyle name="Sep. milhar [0] 3 43" xfId="5873" xr:uid="{00000000-0005-0000-0000-000053160000}"/>
    <cellStyle name="Sep. milhar [0] 3 44" xfId="5874" xr:uid="{00000000-0005-0000-0000-000054160000}"/>
    <cellStyle name="Sep. milhar [0] 3 45" xfId="5875" xr:uid="{00000000-0005-0000-0000-000055160000}"/>
    <cellStyle name="Sep. milhar [0] 3 46" xfId="5876" xr:uid="{00000000-0005-0000-0000-000056160000}"/>
    <cellStyle name="Sep. milhar [0] 3 47" xfId="5877" xr:uid="{00000000-0005-0000-0000-000057160000}"/>
    <cellStyle name="Sep. milhar [0] 3 48" xfId="5878" xr:uid="{00000000-0005-0000-0000-000058160000}"/>
    <cellStyle name="Sep. milhar [0] 3 49" xfId="5879" xr:uid="{00000000-0005-0000-0000-000059160000}"/>
    <cellStyle name="Sep. milhar [0] 3 5" xfId="5880" xr:uid="{00000000-0005-0000-0000-00005A160000}"/>
    <cellStyle name="Sep. milhar [0] 3 50" xfId="5881" xr:uid="{00000000-0005-0000-0000-00005B160000}"/>
    <cellStyle name="Sep. milhar [0] 3 51" xfId="5882" xr:uid="{00000000-0005-0000-0000-00005C160000}"/>
    <cellStyle name="Sep. milhar [0] 3 52" xfId="5883" xr:uid="{00000000-0005-0000-0000-00005D160000}"/>
    <cellStyle name="Sep. milhar [0] 3 53" xfId="5884" xr:uid="{00000000-0005-0000-0000-00005E160000}"/>
    <cellStyle name="Sep. milhar [0] 3 54" xfId="5885" xr:uid="{00000000-0005-0000-0000-00005F160000}"/>
    <cellStyle name="Sep. milhar [0] 3 55" xfId="5886" xr:uid="{00000000-0005-0000-0000-000060160000}"/>
    <cellStyle name="Sep. milhar [0] 3 56" xfId="5887" xr:uid="{00000000-0005-0000-0000-000061160000}"/>
    <cellStyle name="Sep. milhar [0] 3 57" xfId="5888" xr:uid="{00000000-0005-0000-0000-000062160000}"/>
    <cellStyle name="Sep. milhar [0] 3 58" xfId="5889" xr:uid="{00000000-0005-0000-0000-000063160000}"/>
    <cellStyle name="Sep. milhar [0] 3 59" xfId="5890" xr:uid="{00000000-0005-0000-0000-000064160000}"/>
    <cellStyle name="Sep. milhar [0] 3 6" xfId="5891" xr:uid="{00000000-0005-0000-0000-000065160000}"/>
    <cellStyle name="Sep. milhar [0] 3 60" xfId="5892" xr:uid="{00000000-0005-0000-0000-000066160000}"/>
    <cellStyle name="Sep. milhar [0] 3 61" xfId="5893" xr:uid="{00000000-0005-0000-0000-000067160000}"/>
    <cellStyle name="Sep. milhar [0] 3 62" xfId="5894" xr:uid="{00000000-0005-0000-0000-000068160000}"/>
    <cellStyle name="Sep. milhar [0] 3 63" xfId="5895" xr:uid="{00000000-0005-0000-0000-000069160000}"/>
    <cellStyle name="Sep. milhar [0] 3 64" xfId="5896" xr:uid="{00000000-0005-0000-0000-00006A160000}"/>
    <cellStyle name="Sep. milhar [0] 3 65" xfId="5897" xr:uid="{00000000-0005-0000-0000-00006B160000}"/>
    <cellStyle name="Sep. milhar [0] 3 66" xfId="5898" xr:uid="{00000000-0005-0000-0000-00006C160000}"/>
    <cellStyle name="Sep. milhar [0] 3 67" xfId="5899" xr:uid="{00000000-0005-0000-0000-00006D160000}"/>
    <cellStyle name="Sep. milhar [0] 3 68" xfId="5900" xr:uid="{00000000-0005-0000-0000-00006E160000}"/>
    <cellStyle name="Sep. milhar [0] 3 69" xfId="5901" xr:uid="{00000000-0005-0000-0000-00006F160000}"/>
    <cellStyle name="Sep. milhar [0] 3 7" xfId="5902" xr:uid="{00000000-0005-0000-0000-000070160000}"/>
    <cellStyle name="Sep. milhar [0] 3 70" xfId="5903" xr:uid="{00000000-0005-0000-0000-000071160000}"/>
    <cellStyle name="Sep. milhar [0] 3 71" xfId="5904" xr:uid="{00000000-0005-0000-0000-000072160000}"/>
    <cellStyle name="Sep. milhar [0] 3 72" xfId="5905" xr:uid="{00000000-0005-0000-0000-000073160000}"/>
    <cellStyle name="Sep. milhar [0] 3 73" xfId="5906" xr:uid="{00000000-0005-0000-0000-000074160000}"/>
    <cellStyle name="Sep. milhar [0] 3 74" xfId="5907" xr:uid="{00000000-0005-0000-0000-000075160000}"/>
    <cellStyle name="Sep. milhar [0] 3 75" xfId="5908" xr:uid="{00000000-0005-0000-0000-000076160000}"/>
    <cellStyle name="Sep. milhar [0] 3 76" xfId="5909" xr:uid="{00000000-0005-0000-0000-000077160000}"/>
    <cellStyle name="Sep. milhar [0] 3 77" xfId="5910" xr:uid="{00000000-0005-0000-0000-000078160000}"/>
    <cellStyle name="Sep. milhar [0] 3 78" xfId="5911" xr:uid="{00000000-0005-0000-0000-000079160000}"/>
    <cellStyle name="Sep. milhar [0] 3 79" xfId="5912" xr:uid="{00000000-0005-0000-0000-00007A160000}"/>
    <cellStyle name="Sep. milhar [0] 3 8" xfId="5913" xr:uid="{00000000-0005-0000-0000-00007B160000}"/>
    <cellStyle name="Sep. milhar [0] 3 80" xfId="5914" xr:uid="{00000000-0005-0000-0000-00007C160000}"/>
    <cellStyle name="Sep. milhar [0] 3 81" xfId="5915" xr:uid="{00000000-0005-0000-0000-00007D160000}"/>
    <cellStyle name="Sep. milhar [0] 3 82" xfId="5916" xr:uid="{00000000-0005-0000-0000-00007E160000}"/>
    <cellStyle name="Sep. milhar [0] 3 83" xfId="5917" xr:uid="{00000000-0005-0000-0000-00007F160000}"/>
    <cellStyle name="Sep. milhar [0] 3 84" xfId="5918" xr:uid="{00000000-0005-0000-0000-000080160000}"/>
    <cellStyle name="Sep. milhar [0] 3 85" xfId="5919" xr:uid="{00000000-0005-0000-0000-000081160000}"/>
    <cellStyle name="Sep. milhar [0] 3 86" xfId="5920" xr:uid="{00000000-0005-0000-0000-000082160000}"/>
    <cellStyle name="Sep. milhar [0] 3 87" xfId="5921" xr:uid="{00000000-0005-0000-0000-000083160000}"/>
    <cellStyle name="Sep. milhar [0] 3 88" xfId="5922" xr:uid="{00000000-0005-0000-0000-000084160000}"/>
    <cellStyle name="Sep. milhar [0] 3 89" xfId="5923" xr:uid="{00000000-0005-0000-0000-000085160000}"/>
    <cellStyle name="Sep. milhar [0] 3 9" xfId="5924" xr:uid="{00000000-0005-0000-0000-000086160000}"/>
    <cellStyle name="Sep. milhar [0] 3 90" xfId="5925" xr:uid="{00000000-0005-0000-0000-000087160000}"/>
    <cellStyle name="Sep. milhar [0] 3 91" xfId="5926" xr:uid="{00000000-0005-0000-0000-000088160000}"/>
    <cellStyle name="Sep. milhar [0] 3 92" xfId="5927" xr:uid="{00000000-0005-0000-0000-000089160000}"/>
    <cellStyle name="Sep. milhar [0] 3 93" xfId="5928" xr:uid="{00000000-0005-0000-0000-00008A160000}"/>
    <cellStyle name="Sep. milhar [0] 3 94" xfId="5929" xr:uid="{00000000-0005-0000-0000-00008B160000}"/>
    <cellStyle name="Sep. milhar [0] 3 95" xfId="5930" xr:uid="{00000000-0005-0000-0000-00008C160000}"/>
    <cellStyle name="Sep. milhar [0] 3 96" xfId="5931" xr:uid="{00000000-0005-0000-0000-00008D160000}"/>
    <cellStyle name="Sep. milhar [0] 3 97" xfId="5932" xr:uid="{00000000-0005-0000-0000-00008E160000}"/>
    <cellStyle name="Sep. milhar [0] 3 98" xfId="5933" xr:uid="{00000000-0005-0000-0000-00008F160000}"/>
    <cellStyle name="Sep. milhar [0] 3 99" xfId="5934" xr:uid="{00000000-0005-0000-0000-000090160000}"/>
    <cellStyle name="Sep. milhar [0] 30" xfId="5935" xr:uid="{00000000-0005-0000-0000-000091160000}"/>
    <cellStyle name="Sep. milhar [0] 4" xfId="587" xr:uid="{00000000-0005-0000-0000-000092160000}"/>
    <cellStyle name="Sep. milhar [0] 4 10" xfId="5936" xr:uid="{00000000-0005-0000-0000-000093160000}"/>
    <cellStyle name="Sep. milhar [0] 4 100" xfId="5937" xr:uid="{00000000-0005-0000-0000-000094160000}"/>
    <cellStyle name="Sep. milhar [0] 4 101" xfId="5938" xr:uid="{00000000-0005-0000-0000-000095160000}"/>
    <cellStyle name="Sep. milhar [0] 4 102" xfId="5939" xr:uid="{00000000-0005-0000-0000-000096160000}"/>
    <cellStyle name="Sep. milhar [0] 4 103" xfId="5940" xr:uid="{00000000-0005-0000-0000-000097160000}"/>
    <cellStyle name="Sep. milhar [0] 4 104" xfId="5941" xr:uid="{00000000-0005-0000-0000-000098160000}"/>
    <cellStyle name="Sep. milhar [0] 4 105" xfId="5942" xr:uid="{00000000-0005-0000-0000-000099160000}"/>
    <cellStyle name="Sep. milhar [0] 4 106" xfId="5943" xr:uid="{00000000-0005-0000-0000-00009A160000}"/>
    <cellStyle name="Sep. milhar [0] 4 107" xfId="5944" xr:uid="{00000000-0005-0000-0000-00009B160000}"/>
    <cellStyle name="Sep. milhar [0] 4 108" xfId="5945" xr:uid="{00000000-0005-0000-0000-00009C160000}"/>
    <cellStyle name="Sep. milhar [0] 4 109" xfId="5946" xr:uid="{00000000-0005-0000-0000-00009D160000}"/>
    <cellStyle name="Sep. milhar [0] 4 11" xfId="5947" xr:uid="{00000000-0005-0000-0000-00009E160000}"/>
    <cellStyle name="Sep. milhar [0] 4 110" xfId="5948" xr:uid="{00000000-0005-0000-0000-00009F160000}"/>
    <cellStyle name="Sep. milhar [0] 4 111" xfId="5949" xr:uid="{00000000-0005-0000-0000-0000A0160000}"/>
    <cellStyle name="Sep. milhar [0] 4 112" xfId="5950" xr:uid="{00000000-0005-0000-0000-0000A1160000}"/>
    <cellStyle name="Sep. milhar [0] 4 113" xfId="5951" xr:uid="{00000000-0005-0000-0000-0000A2160000}"/>
    <cellStyle name="Sep. milhar [0] 4 114" xfId="5952" xr:uid="{00000000-0005-0000-0000-0000A3160000}"/>
    <cellStyle name="Sep. milhar [0] 4 115" xfId="5953" xr:uid="{00000000-0005-0000-0000-0000A4160000}"/>
    <cellStyle name="Sep. milhar [0] 4 12" xfId="5954" xr:uid="{00000000-0005-0000-0000-0000A5160000}"/>
    <cellStyle name="Sep. milhar [0] 4 13" xfId="5955" xr:uid="{00000000-0005-0000-0000-0000A6160000}"/>
    <cellStyle name="Sep. milhar [0] 4 14" xfId="5956" xr:uid="{00000000-0005-0000-0000-0000A7160000}"/>
    <cellStyle name="Sep. milhar [0] 4 15" xfId="5957" xr:uid="{00000000-0005-0000-0000-0000A8160000}"/>
    <cellStyle name="Sep. milhar [0] 4 16" xfId="5958" xr:uid="{00000000-0005-0000-0000-0000A9160000}"/>
    <cellStyle name="Sep. milhar [0] 4 17" xfId="5959" xr:uid="{00000000-0005-0000-0000-0000AA160000}"/>
    <cellStyle name="Sep. milhar [0] 4 18" xfId="5960" xr:uid="{00000000-0005-0000-0000-0000AB160000}"/>
    <cellStyle name="Sep. milhar [0] 4 19" xfId="5961" xr:uid="{00000000-0005-0000-0000-0000AC160000}"/>
    <cellStyle name="Sep. milhar [0] 4 2" xfId="5962" xr:uid="{00000000-0005-0000-0000-0000AD160000}"/>
    <cellStyle name="Sep. milhar [0] 4 20" xfId="5963" xr:uid="{00000000-0005-0000-0000-0000AE160000}"/>
    <cellStyle name="Sep. milhar [0] 4 21" xfId="5964" xr:uid="{00000000-0005-0000-0000-0000AF160000}"/>
    <cellStyle name="Sep. milhar [0] 4 22" xfId="5965" xr:uid="{00000000-0005-0000-0000-0000B0160000}"/>
    <cellStyle name="Sep. milhar [0] 4 23" xfId="5966" xr:uid="{00000000-0005-0000-0000-0000B1160000}"/>
    <cellStyle name="Sep. milhar [0] 4 24" xfId="5967" xr:uid="{00000000-0005-0000-0000-0000B2160000}"/>
    <cellStyle name="Sep. milhar [0] 4 25" xfId="5968" xr:uid="{00000000-0005-0000-0000-0000B3160000}"/>
    <cellStyle name="Sep. milhar [0] 4 26" xfId="5969" xr:uid="{00000000-0005-0000-0000-0000B4160000}"/>
    <cellStyle name="Sep. milhar [0] 4 27" xfId="5970" xr:uid="{00000000-0005-0000-0000-0000B5160000}"/>
    <cellStyle name="Sep. milhar [0] 4 28" xfId="5971" xr:uid="{00000000-0005-0000-0000-0000B6160000}"/>
    <cellStyle name="Sep. milhar [0] 4 29" xfId="5972" xr:uid="{00000000-0005-0000-0000-0000B7160000}"/>
    <cellStyle name="Sep. milhar [0] 4 3" xfId="5973" xr:uid="{00000000-0005-0000-0000-0000B8160000}"/>
    <cellStyle name="Sep. milhar [0] 4 30" xfId="5974" xr:uid="{00000000-0005-0000-0000-0000B9160000}"/>
    <cellStyle name="Sep. milhar [0] 4 31" xfId="5975" xr:uid="{00000000-0005-0000-0000-0000BA160000}"/>
    <cellStyle name="Sep. milhar [0] 4 32" xfId="5976" xr:uid="{00000000-0005-0000-0000-0000BB160000}"/>
    <cellStyle name="Sep. milhar [0] 4 33" xfId="5977" xr:uid="{00000000-0005-0000-0000-0000BC160000}"/>
    <cellStyle name="Sep. milhar [0] 4 34" xfId="5978" xr:uid="{00000000-0005-0000-0000-0000BD160000}"/>
    <cellStyle name="Sep. milhar [0] 4 35" xfId="5979" xr:uid="{00000000-0005-0000-0000-0000BE160000}"/>
    <cellStyle name="Sep. milhar [0] 4 36" xfId="5980" xr:uid="{00000000-0005-0000-0000-0000BF160000}"/>
    <cellStyle name="Sep. milhar [0] 4 37" xfId="5981" xr:uid="{00000000-0005-0000-0000-0000C0160000}"/>
    <cellStyle name="Sep. milhar [0] 4 38" xfId="5982" xr:uid="{00000000-0005-0000-0000-0000C1160000}"/>
    <cellStyle name="Sep. milhar [0] 4 39" xfId="5983" xr:uid="{00000000-0005-0000-0000-0000C2160000}"/>
    <cellStyle name="Sep. milhar [0] 4 4" xfId="5984" xr:uid="{00000000-0005-0000-0000-0000C3160000}"/>
    <cellStyle name="Sep. milhar [0] 4 40" xfId="5985" xr:uid="{00000000-0005-0000-0000-0000C4160000}"/>
    <cellStyle name="Sep. milhar [0] 4 41" xfId="5986" xr:uid="{00000000-0005-0000-0000-0000C5160000}"/>
    <cellStyle name="Sep. milhar [0] 4 42" xfId="5987" xr:uid="{00000000-0005-0000-0000-0000C6160000}"/>
    <cellStyle name="Sep. milhar [0] 4 43" xfId="5988" xr:uid="{00000000-0005-0000-0000-0000C7160000}"/>
    <cellStyle name="Sep. milhar [0] 4 44" xfId="5989" xr:uid="{00000000-0005-0000-0000-0000C8160000}"/>
    <cellStyle name="Sep. milhar [0] 4 45" xfId="5990" xr:uid="{00000000-0005-0000-0000-0000C9160000}"/>
    <cellStyle name="Sep. milhar [0] 4 46" xfId="5991" xr:uid="{00000000-0005-0000-0000-0000CA160000}"/>
    <cellStyle name="Sep. milhar [0] 4 47" xfId="5992" xr:uid="{00000000-0005-0000-0000-0000CB160000}"/>
    <cellStyle name="Sep. milhar [0] 4 48" xfId="5993" xr:uid="{00000000-0005-0000-0000-0000CC160000}"/>
    <cellStyle name="Sep. milhar [0] 4 49" xfId="5994" xr:uid="{00000000-0005-0000-0000-0000CD160000}"/>
    <cellStyle name="Sep. milhar [0] 4 5" xfId="5995" xr:uid="{00000000-0005-0000-0000-0000CE160000}"/>
    <cellStyle name="Sep. milhar [0] 4 50" xfId="5996" xr:uid="{00000000-0005-0000-0000-0000CF160000}"/>
    <cellStyle name="Sep. milhar [0] 4 51" xfId="5997" xr:uid="{00000000-0005-0000-0000-0000D0160000}"/>
    <cellStyle name="Sep. milhar [0] 4 52" xfId="5998" xr:uid="{00000000-0005-0000-0000-0000D1160000}"/>
    <cellStyle name="Sep. milhar [0] 4 53" xfId="5999" xr:uid="{00000000-0005-0000-0000-0000D2160000}"/>
    <cellStyle name="Sep. milhar [0] 4 54" xfId="6000" xr:uid="{00000000-0005-0000-0000-0000D3160000}"/>
    <cellStyle name="Sep. milhar [0] 4 55" xfId="6001" xr:uid="{00000000-0005-0000-0000-0000D4160000}"/>
    <cellStyle name="Sep. milhar [0] 4 56" xfId="6002" xr:uid="{00000000-0005-0000-0000-0000D5160000}"/>
    <cellStyle name="Sep. milhar [0] 4 57" xfId="6003" xr:uid="{00000000-0005-0000-0000-0000D6160000}"/>
    <cellStyle name="Sep. milhar [0] 4 58" xfId="6004" xr:uid="{00000000-0005-0000-0000-0000D7160000}"/>
    <cellStyle name="Sep. milhar [0] 4 59" xfId="6005" xr:uid="{00000000-0005-0000-0000-0000D8160000}"/>
    <cellStyle name="Sep. milhar [0] 4 6" xfId="6006" xr:uid="{00000000-0005-0000-0000-0000D9160000}"/>
    <cellStyle name="Sep. milhar [0] 4 60" xfId="6007" xr:uid="{00000000-0005-0000-0000-0000DA160000}"/>
    <cellStyle name="Sep. milhar [0] 4 61" xfId="6008" xr:uid="{00000000-0005-0000-0000-0000DB160000}"/>
    <cellStyle name="Sep. milhar [0] 4 62" xfId="6009" xr:uid="{00000000-0005-0000-0000-0000DC160000}"/>
    <cellStyle name="Sep. milhar [0] 4 63" xfId="6010" xr:uid="{00000000-0005-0000-0000-0000DD160000}"/>
    <cellStyle name="Sep. milhar [0] 4 64" xfId="6011" xr:uid="{00000000-0005-0000-0000-0000DE160000}"/>
    <cellStyle name="Sep. milhar [0] 4 65" xfId="6012" xr:uid="{00000000-0005-0000-0000-0000DF160000}"/>
    <cellStyle name="Sep. milhar [0] 4 66" xfId="6013" xr:uid="{00000000-0005-0000-0000-0000E0160000}"/>
    <cellStyle name="Sep. milhar [0] 4 67" xfId="6014" xr:uid="{00000000-0005-0000-0000-0000E1160000}"/>
    <cellStyle name="Sep. milhar [0] 4 68" xfId="6015" xr:uid="{00000000-0005-0000-0000-0000E2160000}"/>
    <cellStyle name="Sep. milhar [0] 4 69" xfId="6016" xr:uid="{00000000-0005-0000-0000-0000E3160000}"/>
    <cellStyle name="Sep. milhar [0] 4 7" xfId="6017" xr:uid="{00000000-0005-0000-0000-0000E4160000}"/>
    <cellStyle name="Sep. milhar [0] 4 70" xfId="6018" xr:uid="{00000000-0005-0000-0000-0000E5160000}"/>
    <cellStyle name="Sep. milhar [0] 4 71" xfId="6019" xr:uid="{00000000-0005-0000-0000-0000E6160000}"/>
    <cellStyle name="Sep. milhar [0] 4 72" xfId="6020" xr:uid="{00000000-0005-0000-0000-0000E7160000}"/>
    <cellStyle name="Sep. milhar [0] 4 73" xfId="6021" xr:uid="{00000000-0005-0000-0000-0000E8160000}"/>
    <cellStyle name="Sep. milhar [0] 4 74" xfId="6022" xr:uid="{00000000-0005-0000-0000-0000E9160000}"/>
    <cellStyle name="Sep. milhar [0] 4 75" xfId="6023" xr:uid="{00000000-0005-0000-0000-0000EA160000}"/>
    <cellStyle name="Sep. milhar [0] 4 76" xfId="6024" xr:uid="{00000000-0005-0000-0000-0000EB160000}"/>
    <cellStyle name="Sep. milhar [0] 4 77" xfId="6025" xr:uid="{00000000-0005-0000-0000-0000EC160000}"/>
    <cellStyle name="Sep. milhar [0] 4 78" xfId="6026" xr:uid="{00000000-0005-0000-0000-0000ED160000}"/>
    <cellStyle name="Sep. milhar [0] 4 79" xfId="6027" xr:uid="{00000000-0005-0000-0000-0000EE160000}"/>
    <cellStyle name="Sep. milhar [0] 4 8" xfId="6028" xr:uid="{00000000-0005-0000-0000-0000EF160000}"/>
    <cellStyle name="Sep. milhar [0] 4 80" xfId="6029" xr:uid="{00000000-0005-0000-0000-0000F0160000}"/>
    <cellStyle name="Sep. milhar [0] 4 81" xfId="6030" xr:uid="{00000000-0005-0000-0000-0000F1160000}"/>
    <cellStyle name="Sep. milhar [0] 4 82" xfId="6031" xr:uid="{00000000-0005-0000-0000-0000F2160000}"/>
    <cellStyle name="Sep. milhar [0] 4 83" xfId="6032" xr:uid="{00000000-0005-0000-0000-0000F3160000}"/>
    <cellStyle name="Sep. milhar [0] 4 84" xfId="6033" xr:uid="{00000000-0005-0000-0000-0000F4160000}"/>
    <cellStyle name="Sep. milhar [0] 4 85" xfId="6034" xr:uid="{00000000-0005-0000-0000-0000F5160000}"/>
    <cellStyle name="Sep. milhar [0] 4 86" xfId="6035" xr:uid="{00000000-0005-0000-0000-0000F6160000}"/>
    <cellStyle name="Sep. milhar [0] 4 87" xfId="6036" xr:uid="{00000000-0005-0000-0000-0000F7160000}"/>
    <cellStyle name="Sep. milhar [0] 4 88" xfId="6037" xr:uid="{00000000-0005-0000-0000-0000F8160000}"/>
    <cellStyle name="Sep. milhar [0] 4 89" xfId="6038" xr:uid="{00000000-0005-0000-0000-0000F9160000}"/>
    <cellStyle name="Sep. milhar [0] 4 9" xfId="6039" xr:uid="{00000000-0005-0000-0000-0000FA160000}"/>
    <cellStyle name="Sep. milhar [0] 4 90" xfId="6040" xr:uid="{00000000-0005-0000-0000-0000FB160000}"/>
    <cellStyle name="Sep. milhar [0] 4 91" xfId="6041" xr:uid="{00000000-0005-0000-0000-0000FC160000}"/>
    <cellStyle name="Sep. milhar [0] 4 92" xfId="6042" xr:uid="{00000000-0005-0000-0000-0000FD160000}"/>
    <cellStyle name="Sep. milhar [0] 4 93" xfId="6043" xr:uid="{00000000-0005-0000-0000-0000FE160000}"/>
    <cellStyle name="Sep. milhar [0] 4 94" xfId="6044" xr:uid="{00000000-0005-0000-0000-0000FF160000}"/>
    <cellStyle name="Sep. milhar [0] 4 95" xfId="6045" xr:uid="{00000000-0005-0000-0000-000000170000}"/>
    <cellStyle name="Sep. milhar [0] 4 96" xfId="6046" xr:uid="{00000000-0005-0000-0000-000001170000}"/>
    <cellStyle name="Sep. milhar [0] 4 97" xfId="6047" xr:uid="{00000000-0005-0000-0000-000002170000}"/>
    <cellStyle name="Sep. milhar [0] 4 98" xfId="6048" xr:uid="{00000000-0005-0000-0000-000003170000}"/>
    <cellStyle name="Sep. milhar [0] 4 99" xfId="6049" xr:uid="{00000000-0005-0000-0000-000004170000}"/>
    <cellStyle name="Sep. milhar [0] 5" xfId="588" xr:uid="{00000000-0005-0000-0000-000005170000}"/>
    <cellStyle name="Sep. milhar [0] 5 10" xfId="6050" xr:uid="{00000000-0005-0000-0000-000006170000}"/>
    <cellStyle name="Sep. milhar [0] 5 100" xfId="6051" xr:uid="{00000000-0005-0000-0000-000007170000}"/>
    <cellStyle name="Sep. milhar [0] 5 101" xfId="6052" xr:uid="{00000000-0005-0000-0000-000008170000}"/>
    <cellStyle name="Sep. milhar [0] 5 102" xfId="6053" xr:uid="{00000000-0005-0000-0000-000009170000}"/>
    <cellStyle name="Sep. milhar [0] 5 103" xfId="6054" xr:uid="{00000000-0005-0000-0000-00000A170000}"/>
    <cellStyle name="Sep. milhar [0] 5 104" xfId="6055" xr:uid="{00000000-0005-0000-0000-00000B170000}"/>
    <cellStyle name="Sep. milhar [0] 5 105" xfId="6056" xr:uid="{00000000-0005-0000-0000-00000C170000}"/>
    <cellStyle name="Sep. milhar [0] 5 106" xfId="6057" xr:uid="{00000000-0005-0000-0000-00000D170000}"/>
    <cellStyle name="Sep. milhar [0] 5 107" xfId="6058" xr:uid="{00000000-0005-0000-0000-00000E170000}"/>
    <cellStyle name="Sep. milhar [0] 5 108" xfId="6059" xr:uid="{00000000-0005-0000-0000-00000F170000}"/>
    <cellStyle name="Sep. milhar [0] 5 109" xfId="6060" xr:uid="{00000000-0005-0000-0000-000010170000}"/>
    <cellStyle name="Sep. milhar [0] 5 11" xfId="6061" xr:uid="{00000000-0005-0000-0000-000011170000}"/>
    <cellStyle name="Sep. milhar [0] 5 110" xfId="6062" xr:uid="{00000000-0005-0000-0000-000012170000}"/>
    <cellStyle name="Sep. milhar [0] 5 111" xfId="6063" xr:uid="{00000000-0005-0000-0000-000013170000}"/>
    <cellStyle name="Sep. milhar [0] 5 112" xfId="6064" xr:uid="{00000000-0005-0000-0000-000014170000}"/>
    <cellStyle name="Sep. milhar [0] 5 113" xfId="6065" xr:uid="{00000000-0005-0000-0000-000015170000}"/>
    <cellStyle name="Sep. milhar [0] 5 114" xfId="6066" xr:uid="{00000000-0005-0000-0000-000016170000}"/>
    <cellStyle name="Sep. milhar [0] 5 115" xfId="6067" xr:uid="{00000000-0005-0000-0000-000017170000}"/>
    <cellStyle name="Sep. milhar [0] 5 12" xfId="6068" xr:uid="{00000000-0005-0000-0000-000018170000}"/>
    <cellStyle name="Sep. milhar [0] 5 13" xfId="6069" xr:uid="{00000000-0005-0000-0000-000019170000}"/>
    <cellStyle name="Sep. milhar [0] 5 14" xfId="6070" xr:uid="{00000000-0005-0000-0000-00001A170000}"/>
    <cellStyle name="Sep. milhar [0] 5 15" xfId="6071" xr:uid="{00000000-0005-0000-0000-00001B170000}"/>
    <cellStyle name="Sep. milhar [0] 5 16" xfId="6072" xr:uid="{00000000-0005-0000-0000-00001C170000}"/>
    <cellStyle name="Sep. milhar [0] 5 17" xfId="6073" xr:uid="{00000000-0005-0000-0000-00001D170000}"/>
    <cellStyle name="Sep. milhar [0] 5 18" xfId="6074" xr:uid="{00000000-0005-0000-0000-00001E170000}"/>
    <cellStyle name="Sep. milhar [0] 5 19" xfId="6075" xr:uid="{00000000-0005-0000-0000-00001F170000}"/>
    <cellStyle name="Sep. milhar [0] 5 2" xfId="6076" xr:uid="{00000000-0005-0000-0000-000020170000}"/>
    <cellStyle name="Sep. milhar [0] 5 20" xfId="6077" xr:uid="{00000000-0005-0000-0000-000021170000}"/>
    <cellStyle name="Sep. milhar [0] 5 21" xfId="6078" xr:uid="{00000000-0005-0000-0000-000022170000}"/>
    <cellStyle name="Sep. milhar [0] 5 22" xfId="6079" xr:uid="{00000000-0005-0000-0000-000023170000}"/>
    <cellStyle name="Sep. milhar [0] 5 23" xfId="6080" xr:uid="{00000000-0005-0000-0000-000024170000}"/>
    <cellStyle name="Sep. milhar [0] 5 24" xfId="6081" xr:uid="{00000000-0005-0000-0000-000025170000}"/>
    <cellStyle name="Sep. milhar [0] 5 25" xfId="6082" xr:uid="{00000000-0005-0000-0000-000026170000}"/>
    <cellStyle name="Sep. milhar [0] 5 26" xfId="6083" xr:uid="{00000000-0005-0000-0000-000027170000}"/>
    <cellStyle name="Sep. milhar [0] 5 27" xfId="6084" xr:uid="{00000000-0005-0000-0000-000028170000}"/>
    <cellStyle name="Sep. milhar [0] 5 28" xfId="6085" xr:uid="{00000000-0005-0000-0000-000029170000}"/>
    <cellStyle name="Sep. milhar [0] 5 29" xfId="6086" xr:uid="{00000000-0005-0000-0000-00002A170000}"/>
    <cellStyle name="Sep. milhar [0] 5 3" xfId="6087" xr:uid="{00000000-0005-0000-0000-00002B170000}"/>
    <cellStyle name="Sep. milhar [0] 5 30" xfId="6088" xr:uid="{00000000-0005-0000-0000-00002C170000}"/>
    <cellStyle name="Sep. milhar [0] 5 31" xfId="6089" xr:uid="{00000000-0005-0000-0000-00002D170000}"/>
    <cellStyle name="Sep. milhar [0] 5 32" xfId="6090" xr:uid="{00000000-0005-0000-0000-00002E170000}"/>
    <cellStyle name="Sep. milhar [0] 5 33" xfId="6091" xr:uid="{00000000-0005-0000-0000-00002F170000}"/>
    <cellStyle name="Sep. milhar [0] 5 34" xfId="6092" xr:uid="{00000000-0005-0000-0000-000030170000}"/>
    <cellStyle name="Sep. milhar [0] 5 35" xfId="6093" xr:uid="{00000000-0005-0000-0000-000031170000}"/>
    <cellStyle name="Sep. milhar [0] 5 36" xfId="6094" xr:uid="{00000000-0005-0000-0000-000032170000}"/>
    <cellStyle name="Sep. milhar [0] 5 37" xfId="6095" xr:uid="{00000000-0005-0000-0000-000033170000}"/>
    <cellStyle name="Sep. milhar [0] 5 38" xfId="6096" xr:uid="{00000000-0005-0000-0000-000034170000}"/>
    <cellStyle name="Sep. milhar [0] 5 39" xfId="6097" xr:uid="{00000000-0005-0000-0000-000035170000}"/>
    <cellStyle name="Sep. milhar [0] 5 4" xfId="6098" xr:uid="{00000000-0005-0000-0000-000036170000}"/>
    <cellStyle name="Sep. milhar [0] 5 40" xfId="6099" xr:uid="{00000000-0005-0000-0000-000037170000}"/>
    <cellStyle name="Sep. milhar [0] 5 41" xfId="6100" xr:uid="{00000000-0005-0000-0000-000038170000}"/>
    <cellStyle name="Sep. milhar [0] 5 42" xfId="6101" xr:uid="{00000000-0005-0000-0000-000039170000}"/>
    <cellStyle name="Sep. milhar [0] 5 43" xfId="6102" xr:uid="{00000000-0005-0000-0000-00003A170000}"/>
    <cellStyle name="Sep. milhar [0] 5 44" xfId="6103" xr:uid="{00000000-0005-0000-0000-00003B170000}"/>
    <cellStyle name="Sep. milhar [0] 5 45" xfId="6104" xr:uid="{00000000-0005-0000-0000-00003C170000}"/>
    <cellStyle name="Sep. milhar [0] 5 46" xfId="6105" xr:uid="{00000000-0005-0000-0000-00003D170000}"/>
    <cellStyle name="Sep. milhar [0] 5 47" xfId="6106" xr:uid="{00000000-0005-0000-0000-00003E170000}"/>
    <cellStyle name="Sep. milhar [0] 5 48" xfId="6107" xr:uid="{00000000-0005-0000-0000-00003F170000}"/>
    <cellStyle name="Sep. milhar [0] 5 49" xfId="6108" xr:uid="{00000000-0005-0000-0000-000040170000}"/>
    <cellStyle name="Sep. milhar [0] 5 5" xfId="6109" xr:uid="{00000000-0005-0000-0000-000041170000}"/>
    <cellStyle name="Sep. milhar [0] 5 50" xfId="6110" xr:uid="{00000000-0005-0000-0000-000042170000}"/>
    <cellStyle name="Sep. milhar [0] 5 51" xfId="6111" xr:uid="{00000000-0005-0000-0000-000043170000}"/>
    <cellStyle name="Sep. milhar [0] 5 52" xfId="6112" xr:uid="{00000000-0005-0000-0000-000044170000}"/>
    <cellStyle name="Sep. milhar [0] 5 53" xfId="6113" xr:uid="{00000000-0005-0000-0000-000045170000}"/>
    <cellStyle name="Sep. milhar [0] 5 54" xfId="6114" xr:uid="{00000000-0005-0000-0000-000046170000}"/>
    <cellStyle name="Sep. milhar [0] 5 55" xfId="6115" xr:uid="{00000000-0005-0000-0000-000047170000}"/>
    <cellStyle name="Sep. milhar [0] 5 56" xfId="6116" xr:uid="{00000000-0005-0000-0000-000048170000}"/>
    <cellStyle name="Sep. milhar [0] 5 57" xfId="6117" xr:uid="{00000000-0005-0000-0000-000049170000}"/>
    <cellStyle name="Sep. milhar [0] 5 58" xfId="6118" xr:uid="{00000000-0005-0000-0000-00004A170000}"/>
    <cellStyle name="Sep. milhar [0] 5 59" xfId="6119" xr:uid="{00000000-0005-0000-0000-00004B170000}"/>
    <cellStyle name="Sep. milhar [0] 5 6" xfId="6120" xr:uid="{00000000-0005-0000-0000-00004C170000}"/>
    <cellStyle name="Sep. milhar [0] 5 60" xfId="6121" xr:uid="{00000000-0005-0000-0000-00004D170000}"/>
    <cellStyle name="Sep. milhar [0] 5 61" xfId="6122" xr:uid="{00000000-0005-0000-0000-00004E170000}"/>
    <cellStyle name="Sep. milhar [0] 5 62" xfId="6123" xr:uid="{00000000-0005-0000-0000-00004F170000}"/>
    <cellStyle name="Sep. milhar [0] 5 63" xfId="6124" xr:uid="{00000000-0005-0000-0000-000050170000}"/>
    <cellStyle name="Sep. milhar [0] 5 64" xfId="6125" xr:uid="{00000000-0005-0000-0000-000051170000}"/>
    <cellStyle name="Sep. milhar [0] 5 65" xfId="6126" xr:uid="{00000000-0005-0000-0000-000052170000}"/>
    <cellStyle name="Sep. milhar [0] 5 66" xfId="6127" xr:uid="{00000000-0005-0000-0000-000053170000}"/>
    <cellStyle name="Sep. milhar [0] 5 67" xfId="6128" xr:uid="{00000000-0005-0000-0000-000054170000}"/>
    <cellStyle name="Sep. milhar [0] 5 68" xfId="6129" xr:uid="{00000000-0005-0000-0000-000055170000}"/>
    <cellStyle name="Sep. milhar [0] 5 69" xfId="6130" xr:uid="{00000000-0005-0000-0000-000056170000}"/>
    <cellStyle name="Sep. milhar [0] 5 7" xfId="6131" xr:uid="{00000000-0005-0000-0000-000057170000}"/>
    <cellStyle name="Sep. milhar [0] 5 70" xfId="6132" xr:uid="{00000000-0005-0000-0000-000058170000}"/>
    <cellStyle name="Sep. milhar [0] 5 71" xfId="6133" xr:uid="{00000000-0005-0000-0000-000059170000}"/>
    <cellStyle name="Sep. milhar [0] 5 72" xfId="6134" xr:uid="{00000000-0005-0000-0000-00005A170000}"/>
    <cellStyle name="Sep. milhar [0] 5 73" xfId="6135" xr:uid="{00000000-0005-0000-0000-00005B170000}"/>
    <cellStyle name="Sep. milhar [0] 5 74" xfId="6136" xr:uid="{00000000-0005-0000-0000-00005C170000}"/>
    <cellStyle name="Sep. milhar [0] 5 75" xfId="6137" xr:uid="{00000000-0005-0000-0000-00005D170000}"/>
    <cellStyle name="Sep. milhar [0] 5 76" xfId="6138" xr:uid="{00000000-0005-0000-0000-00005E170000}"/>
    <cellStyle name="Sep. milhar [0] 5 77" xfId="6139" xr:uid="{00000000-0005-0000-0000-00005F170000}"/>
    <cellStyle name="Sep. milhar [0] 5 78" xfId="6140" xr:uid="{00000000-0005-0000-0000-000060170000}"/>
    <cellStyle name="Sep. milhar [0] 5 79" xfId="6141" xr:uid="{00000000-0005-0000-0000-000061170000}"/>
    <cellStyle name="Sep. milhar [0] 5 8" xfId="6142" xr:uid="{00000000-0005-0000-0000-000062170000}"/>
    <cellStyle name="Sep. milhar [0] 5 80" xfId="6143" xr:uid="{00000000-0005-0000-0000-000063170000}"/>
    <cellStyle name="Sep. milhar [0] 5 81" xfId="6144" xr:uid="{00000000-0005-0000-0000-000064170000}"/>
    <cellStyle name="Sep. milhar [0] 5 82" xfId="6145" xr:uid="{00000000-0005-0000-0000-000065170000}"/>
    <cellStyle name="Sep. milhar [0] 5 83" xfId="6146" xr:uid="{00000000-0005-0000-0000-000066170000}"/>
    <cellStyle name="Sep. milhar [0] 5 84" xfId="6147" xr:uid="{00000000-0005-0000-0000-000067170000}"/>
    <cellStyle name="Sep. milhar [0] 5 85" xfId="6148" xr:uid="{00000000-0005-0000-0000-000068170000}"/>
    <cellStyle name="Sep. milhar [0] 5 86" xfId="6149" xr:uid="{00000000-0005-0000-0000-000069170000}"/>
    <cellStyle name="Sep. milhar [0] 5 87" xfId="6150" xr:uid="{00000000-0005-0000-0000-00006A170000}"/>
    <cellStyle name="Sep. milhar [0] 5 88" xfId="6151" xr:uid="{00000000-0005-0000-0000-00006B170000}"/>
    <cellStyle name="Sep. milhar [0] 5 89" xfId="6152" xr:uid="{00000000-0005-0000-0000-00006C170000}"/>
    <cellStyle name="Sep. milhar [0] 5 9" xfId="6153" xr:uid="{00000000-0005-0000-0000-00006D170000}"/>
    <cellStyle name="Sep. milhar [0] 5 90" xfId="6154" xr:uid="{00000000-0005-0000-0000-00006E170000}"/>
    <cellStyle name="Sep. milhar [0] 5 91" xfId="6155" xr:uid="{00000000-0005-0000-0000-00006F170000}"/>
    <cellStyle name="Sep. milhar [0] 5 92" xfId="6156" xr:uid="{00000000-0005-0000-0000-000070170000}"/>
    <cellStyle name="Sep. milhar [0] 5 93" xfId="6157" xr:uid="{00000000-0005-0000-0000-000071170000}"/>
    <cellStyle name="Sep. milhar [0] 5 94" xfId="6158" xr:uid="{00000000-0005-0000-0000-000072170000}"/>
    <cellStyle name="Sep. milhar [0] 5 95" xfId="6159" xr:uid="{00000000-0005-0000-0000-000073170000}"/>
    <cellStyle name="Sep. milhar [0] 5 96" xfId="6160" xr:uid="{00000000-0005-0000-0000-000074170000}"/>
    <cellStyle name="Sep. milhar [0] 5 97" xfId="6161" xr:uid="{00000000-0005-0000-0000-000075170000}"/>
    <cellStyle name="Sep. milhar [0] 5 98" xfId="6162" xr:uid="{00000000-0005-0000-0000-000076170000}"/>
    <cellStyle name="Sep. milhar [0] 5 99" xfId="6163" xr:uid="{00000000-0005-0000-0000-000077170000}"/>
    <cellStyle name="Sep. milhar [0] 6" xfId="589" xr:uid="{00000000-0005-0000-0000-000078170000}"/>
    <cellStyle name="Sep. milhar [0] 6 10" xfId="6164" xr:uid="{00000000-0005-0000-0000-000079170000}"/>
    <cellStyle name="Sep. milhar [0] 6 100" xfId="6165" xr:uid="{00000000-0005-0000-0000-00007A170000}"/>
    <cellStyle name="Sep. milhar [0] 6 101" xfId="6166" xr:uid="{00000000-0005-0000-0000-00007B170000}"/>
    <cellStyle name="Sep. milhar [0] 6 102" xfId="6167" xr:uid="{00000000-0005-0000-0000-00007C170000}"/>
    <cellStyle name="Sep. milhar [0] 6 103" xfId="6168" xr:uid="{00000000-0005-0000-0000-00007D170000}"/>
    <cellStyle name="Sep. milhar [0] 6 104" xfId="6169" xr:uid="{00000000-0005-0000-0000-00007E170000}"/>
    <cellStyle name="Sep. milhar [0] 6 105" xfId="6170" xr:uid="{00000000-0005-0000-0000-00007F170000}"/>
    <cellStyle name="Sep. milhar [0] 6 106" xfId="6171" xr:uid="{00000000-0005-0000-0000-000080170000}"/>
    <cellStyle name="Sep. milhar [0] 6 107" xfId="6172" xr:uid="{00000000-0005-0000-0000-000081170000}"/>
    <cellStyle name="Sep. milhar [0] 6 108" xfId="6173" xr:uid="{00000000-0005-0000-0000-000082170000}"/>
    <cellStyle name="Sep. milhar [0] 6 109" xfId="6174" xr:uid="{00000000-0005-0000-0000-000083170000}"/>
    <cellStyle name="Sep. milhar [0] 6 11" xfId="6175" xr:uid="{00000000-0005-0000-0000-000084170000}"/>
    <cellStyle name="Sep. milhar [0] 6 110" xfId="6176" xr:uid="{00000000-0005-0000-0000-000085170000}"/>
    <cellStyle name="Sep. milhar [0] 6 111" xfId="6177" xr:uid="{00000000-0005-0000-0000-000086170000}"/>
    <cellStyle name="Sep. milhar [0] 6 112" xfId="6178" xr:uid="{00000000-0005-0000-0000-000087170000}"/>
    <cellStyle name="Sep. milhar [0] 6 113" xfId="6179" xr:uid="{00000000-0005-0000-0000-000088170000}"/>
    <cellStyle name="Sep. milhar [0] 6 114" xfId="6180" xr:uid="{00000000-0005-0000-0000-000089170000}"/>
    <cellStyle name="Sep. milhar [0] 6 115" xfId="6181" xr:uid="{00000000-0005-0000-0000-00008A170000}"/>
    <cellStyle name="Sep. milhar [0] 6 12" xfId="6182" xr:uid="{00000000-0005-0000-0000-00008B170000}"/>
    <cellStyle name="Sep. milhar [0] 6 13" xfId="6183" xr:uid="{00000000-0005-0000-0000-00008C170000}"/>
    <cellStyle name="Sep. milhar [0] 6 14" xfId="6184" xr:uid="{00000000-0005-0000-0000-00008D170000}"/>
    <cellStyle name="Sep. milhar [0] 6 15" xfId="6185" xr:uid="{00000000-0005-0000-0000-00008E170000}"/>
    <cellStyle name="Sep. milhar [0] 6 16" xfId="6186" xr:uid="{00000000-0005-0000-0000-00008F170000}"/>
    <cellStyle name="Sep. milhar [0] 6 17" xfId="6187" xr:uid="{00000000-0005-0000-0000-000090170000}"/>
    <cellStyle name="Sep. milhar [0] 6 18" xfId="6188" xr:uid="{00000000-0005-0000-0000-000091170000}"/>
    <cellStyle name="Sep. milhar [0] 6 19" xfId="6189" xr:uid="{00000000-0005-0000-0000-000092170000}"/>
    <cellStyle name="Sep. milhar [0] 6 2" xfId="6190" xr:uid="{00000000-0005-0000-0000-000093170000}"/>
    <cellStyle name="Sep. milhar [0] 6 20" xfId="6191" xr:uid="{00000000-0005-0000-0000-000094170000}"/>
    <cellStyle name="Sep. milhar [0] 6 21" xfId="6192" xr:uid="{00000000-0005-0000-0000-000095170000}"/>
    <cellStyle name="Sep. milhar [0] 6 22" xfId="6193" xr:uid="{00000000-0005-0000-0000-000096170000}"/>
    <cellStyle name="Sep. milhar [0] 6 23" xfId="6194" xr:uid="{00000000-0005-0000-0000-000097170000}"/>
    <cellStyle name="Sep. milhar [0] 6 24" xfId="6195" xr:uid="{00000000-0005-0000-0000-000098170000}"/>
    <cellStyle name="Sep. milhar [0] 6 25" xfId="6196" xr:uid="{00000000-0005-0000-0000-000099170000}"/>
    <cellStyle name="Sep. milhar [0] 6 26" xfId="6197" xr:uid="{00000000-0005-0000-0000-00009A170000}"/>
    <cellStyle name="Sep. milhar [0] 6 27" xfId="6198" xr:uid="{00000000-0005-0000-0000-00009B170000}"/>
    <cellStyle name="Sep. milhar [0] 6 28" xfId="6199" xr:uid="{00000000-0005-0000-0000-00009C170000}"/>
    <cellStyle name="Sep. milhar [0] 6 29" xfId="6200" xr:uid="{00000000-0005-0000-0000-00009D170000}"/>
    <cellStyle name="Sep. milhar [0] 6 3" xfId="6201" xr:uid="{00000000-0005-0000-0000-00009E170000}"/>
    <cellStyle name="Sep. milhar [0] 6 30" xfId="6202" xr:uid="{00000000-0005-0000-0000-00009F170000}"/>
    <cellStyle name="Sep. milhar [0] 6 31" xfId="6203" xr:uid="{00000000-0005-0000-0000-0000A0170000}"/>
    <cellStyle name="Sep. milhar [0] 6 32" xfId="6204" xr:uid="{00000000-0005-0000-0000-0000A1170000}"/>
    <cellStyle name="Sep. milhar [0] 6 33" xfId="6205" xr:uid="{00000000-0005-0000-0000-0000A2170000}"/>
    <cellStyle name="Sep. milhar [0] 6 34" xfId="6206" xr:uid="{00000000-0005-0000-0000-0000A3170000}"/>
    <cellStyle name="Sep. milhar [0] 6 35" xfId="6207" xr:uid="{00000000-0005-0000-0000-0000A4170000}"/>
    <cellStyle name="Sep. milhar [0] 6 36" xfId="6208" xr:uid="{00000000-0005-0000-0000-0000A5170000}"/>
    <cellStyle name="Sep. milhar [0] 6 37" xfId="6209" xr:uid="{00000000-0005-0000-0000-0000A6170000}"/>
    <cellStyle name="Sep. milhar [0] 6 38" xfId="6210" xr:uid="{00000000-0005-0000-0000-0000A7170000}"/>
    <cellStyle name="Sep. milhar [0] 6 39" xfId="6211" xr:uid="{00000000-0005-0000-0000-0000A8170000}"/>
    <cellStyle name="Sep. milhar [0] 6 4" xfId="6212" xr:uid="{00000000-0005-0000-0000-0000A9170000}"/>
    <cellStyle name="Sep. milhar [0] 6 40" xfId="6213" xr:uid="{00000000-0005-0000-0000-0000AA170000}"/>
    <cellStyle name="Sep. milhar [0] 6 41" xfId="6214" xr:uid="{00000000-0005-0000-0000-0000AB170000}"/>
    <cellStyle name="Sep. milhar [0] 6 42" xfId="6215" xr:uid="{00000000-0005-0000-0000-0000AC170000}"/>
    <cellStyle name="Sep. milhar [0] 6 43" xfId="6216" xr:uid="{00000000-0005-0000-0000-0000AD170000}"/>
    <cellStyle name="Sep. milhar [0] 6 44" xfId="6217" xr:uid="{00000000-0005-0000-0000-0000AE170000}"/>
    <cellStyle name="Sep. milhar [0] 6 45" xfId="6218" xr:uid="{00000000-0005-0000-0000-0000AF170000}"/>
    <cellStyle name="Sep. milhar [0] 6 46" xfId="6219" xr:uid="{00000000-0005-0000-0000-0000B0170000}"/>
    <cellStyle name="Sep. milhar [0] 6 47" xfId="6220" xr:uid="{00000000-0005-0000-0000-0000B1170000}"/>
    <cellStyle name="Sep. milhar [0] 6 48" xfId="6221" xr:uid="{00000000-0005-0000-0000-0000B2170000}"/>
    <cellStyle name="Sep. milhar [0] 6 49" xfId="6222" xr:uid="{00000000-0005-0000-0000-0000B3170000}"/>
    <cellStyle name="Sep. milhar [0] 6 5" xfId="6223" xr:uid="{00000000-0005-0000-0000-0000B4170000}"/>
    <cellStyle name="Sep. milhar [0] 6 50" xfId="6224" xr:uid="{00000000-0005-0000-0000-0000B5170000}"/>
    <cellStyle name="Sep. milhar [0] 6 51" xfId="6225" xr:uid="{00000000-0005-0000-0000-0000B6170000}"/>
    <cellStyle name="Sep. milhar [0] 6 52" xfId="6226" xr:uid="{00000000-0005-0000-0000-0000B7170000}"/>
    <cellStyle name="Sep. milhar [0] 6 53" xfId="6227" xr:uid="{00000000-0005-0000-0000-0000B8170000}"/>
    <cellStyle name="Sep. milhar [0] 6 54" xfId="6228" xr:uid="{00000000-0005-0000-0000-0000B9170000}"/>
    <cellStyle name="Sep. milhar [0] 6 55" xfId="6229" xr:uid="{00000000-0005-0000-0000-0000BA170000}"/>
    <cellStyle name="Sep. milhar [0] 6 56" xfId="6230" xr:uid="{00000000-0005-0000-0000-0000BB170000}"/>
    <cellStyle name="Sep. milhar [0] 6 57" xfId="6231" xr:uid="{00000000-0005-0000-0000-0000BC170000}"/>
    <cellStyle name="Sep. milhar [0] 6 58" xfId="6232" xr:uid="{00000000-0005-0000-0000-0000BD170000}"/>
    <cellStyle name="Sep. milhar [0] 6 59" xfId="6233" xr:uid="{00000000-0005-0000-0000-0000BE170000}"/>
    <cellStyle name="Sep. milhar [0] 6 6" xfId="6234" xr:uid="{00000000-0005-0000-0000-0000BF170000}"/>
    <cellStyle name="Sep. milhar [0] 6 60" xfId="6235" xr:uid="{00000000-0005-0000-0000-0000C0170000}"/>
    <cellStyle name="Sep. milhar [0] 6 61" xfId="6236" xr:uid="{00000000-0005-0000-0000-0000C1170000}"/>
    <cellStyle name="Sep. milhar [0] 6 62" xfId="6237" xr:uid="{00000000-0005-0000-0000-0000C2170000}"/>
    <cellStyle name="Sep. milhar [0] 6 63" xfId="6238" xr:uid="{00000000-0005-0000-0000-0000C3170000}"/>
    <cellStyle name="Sep. milhar [0] 6 64" xfId="6239" xr:uid="{00000000-0005-0000-0000-0000C4170000}"/>
    <cellStyle name="Sep. milhar [0] 6 65" xfId="6240" xr:uid="{00000000-0005-0000-0000-0000C5170000}"/>
    <cellStyle name="Sep. milhar [0] 6 66" xfId="6241" xr:uid="{00000000-0005-0000-0000-0000C6170000}"/>
    <cellStyle name="Sep. milhar [0] 6 67" xfId="6242" xr:uid="{00000000-0005-0000-0000-0000C7170000}"/>
    <cellStyle name="Sep. milhar [0] 6 68" xfId="6243" xr:uid="{00000000-0005-0000-0000-0000C8170000}"/>
    <cellStyle name="Sep. milhar [0] 6 69" xfId="6244" xr:uid="{00000000-0005-0000-0000-0000C9170000}"/>
    <cellStyle name="Sep. milhar [0] 6 7" xfId="6245" xr:uid="{00000000-0005-0000-0000-0000CA170000}"/>
    <cellStyle name="Sep. milhar [0] 6 70" xfId="6246" xr:uid="{00000000-0005-0000-0000-0000CB170000}"/>
    <cellStyle name="Sep. milhar [0] 6 71" xfId="6247" xr:uid="{00000000-0005-0000-0000-0000CC170000}"/>
    <cellStyle name="Sep. milhar [0] 6 72" xfId="6248" xr:uid="{00000000-0005-0000-0000-0000CD170000}"/>
    <cellStyle name="Sep. milhar [0] 6 73" xfId="6249" xr:uid="{00000000-0005-0000-0000-0000CE170000}"/>
    <cellStyle name="Sep. milhar [0] 6 74" xfId="6250" xr:uid="{00000000-0005-0000-0000-0000CF170000}"/>
    <cellStyle name="Sep. milhar [0] 6 75" xfId="6251" xr:uid="{00000000-0005-0000-0000-0000D0170000}"/>
    <cellStyle name="Sep. milhar [0] 6 76" xfId="6252" xr:uid="{00000000-0005-0000-0000-0000D1170000}"/>
    <cellStyle name="Sep. milhar [0] 6 77" xfId="6253" xr:uid="{00000000-0005-0000-0000-0000D2170000}"/>
    <cellStyle name="Sep. milhar [0] 6 78" xfId="6254" xr:uid="{00000000-0005-0000-0000-0000D3170000}"/>
    <cellStyle name="Sep. milhar [0] 6 79" xfId="6255" xr:uid="{00000000-0005-0000-0000-0000D4170000}"/>
    <cellStyle name="Sep. milhar [0] 6 8" xfId="6256" xr:uid="{00000000-0005-0000-0000-0000D5170000}"/>
    <cellStyle name="Sep. milhar [0] 6 80" xfId="6257" xr:uid="{00000000-0005-0000-0000-0000D6170000}"/>
    <cellStyle name="Sep. milhar [0] 6 81" xfId="6258" xr:uid="{00000000-0005-0000-0000-0000D7170000}"/>
    <cellStyle name="Sep. milhar [0] 6 82" xfId="6259" xr:uid="{00000000-0005-0000-0000-0000D8170000}"/>
    <cellStyle name="Sep. milhar [0] 6 83" xfId="6260" xr:uid="{00000000-0005-0000-0000-0000D9170000}"/>
    <cellStyle name="Sep. milhar [0] 6 84" xfId="6261" xr:uid="{00000000-0005-0000-0000-0000DA170000}"/>
    <cellStyle name="Sep. milhar [0] 6 85" xfId="6262" xr:uid="{00000000-0005-0000-0000-0000DB170000}"/>
    <cellStyle name="Sep. milhar [0] 6 86" xfId="6263" xr:uid="{00000000-0005-0000-0000-0000DC170000}"/>
    <cellStyle name="Sep. milhar [0] 6 87" xfId="6264" xr:uid="{00000000-0005-0000-0000-0000DD170000}"/>
    <cellStyle name="Sep. milhar [0] 6 88" xfId="6265" xr:uid="{00000000-0005-0000-0000-0000DE170000}"/>
    <cellStyle name="Sep. milhar [0] 6 89" xfId="6266" xr:uid="{00000000-0005-0000-0000-0000DF170000}"/>
    <cellStyle name="Sep. milhar [0] 6 9" xfId="6267" xr:uid="{00000000-0005-0000-0000-0000E0170000}"/>
    <cellStyle name="Sep. milhar [0] 6 90" xfId="6268" xr:uid="{00000000-0005-0000-0000-0000E1170000}"/>
    <cellStyle name="Sep. milhar [0] 6 91" xfId="6269" xr:uid="{00000000-0005-0000-0000-0000E2170000}"/>
    <cellStyle name="Sep. milhar [0] 6 92" xfId="6270" xr:uid="{00000000-0005-0000-0000-0000E3170000}"/>
    <cellStyle name="Sep. milhar [0] 6 93" xfId="6271" xr:uid="{00000000-0005-0000-0000-0000E4170000}"/>
    <cellStyle name="Sep. milhar [0] 6 94" xfId="6272" xr:uid="{00000000-0005-0000-0000-0000E5170000}"/>
    <cellStyle name="Sep. milhar [0] 6 95" xfId="6273" xr:uid="{00000000-0005-0000-0000-0000E6170000}"/>
    <cellStyle name="Sep. milhar [0] 6 96" xfId="6274" xr:uid="{00000000-0005-0000-0000-0000E7170000}"/>
    <cellStyle name="Sep. milhar [0] 6 97" xfId="6275" xr:uid="{00000000-0005-0000-0000-0000E8170000}"/>
    <cellStyle name="Sep. milhar [0] 6 98" xfId="6276" xr:uid="{00000000-0005-0000-0000-0000E9170000}"/>
    <cellStyle name="Sep. milhar [0] 6 99" xfId="6277" xr:uid="{00000000-0005-0000-0000-0000EA170000}"/>
    <cellStyle name="Sep. milhar [0] 7" xfId="590" xr:uid="{00000000-0005-0000-0000-0000EB170000}"/>
    <cellStyle name="Sep. milhar [0] 7 10" xfId="6278" xr:uid="{00000000-0005-0000-0000-0000EC170000}"/>
    <cellStyle name="Sep. milhar [0] 7 100" xfId="6279" xr:uid="{00000000-0005-0000-0000-0000ED170000}"/>
    <cellStyle name="Sep. milhar [0] 7 101" xfId="6280" xr:uid="{00000000-0005-0000-0000-0000EE170000}"/>
    <cellStyle name="Sep. milhar [0] 7 102" xfId="6281" xr:uid="{00000000-0005-0000-0000-0000EF170000}"/>
    <cellStyle name="Sep. milhar [0] 7 103" xfId="6282" xr:uid="{00000000-0005-0000-0000-0000F0170000}"/>
    <cellStyle name="Sep. milhar [0] 7 104" xfId="6283" xr:uid="{00000000-0005-0000-0000-0000F1170000}"/>
    <cellStyle name="Sep. milhar [0] 7 105" xfId="6284" xr:uid="{00000000-0005-0000-0000-0000F2170000}"/>
    <cellStyle name="Sep. milhar [0] 7 106" xfId="6285" xr:uid="{00000000-0005-0000-0000-0000F3170000}"/>
    <cellStyle name="Sep. milhar [0] 7 107" xfId="6286" xr:uid="{00000000-0005-0000-0000-0000F4170000}"/>
    <cellStyle name="Sep. milhar [0] 7 108" xfId="6287" xr:uid="{00000000-0005-0000-0000-0000F5170000}"/>
    <cellStyle name="Sep. milhar [0] 7 109" xfId="6288" xr:uid="{00000000-0005-0000-0000-0000F6170000}"/>
    <cellStyle name="Sep. milhar [0] 7 11" xfId="6289" xr:uid="{00000000-0005-0000-0000-0000F7170000}"/>
    <cellStyle name="Sep. milhar [0] 7 110" xfId="6290" xr:uid="{00000000-0005-0000-0000-0000F8170000}"/>
    <cellStyle name="Sep. milhar [0] 7 111" xfId="6291" xr:uid="{00000000-0005-0000-0000-0000F9170000}"/>
    <cellStyle name="Sep. milhar [0] 7 112" xfId="6292" xr:uid="{00000000-0005-0000-0000-0000FA170000}"/>
    <cellStyle name="Sep. milhar [0] 7 113" xfId="6293" xr:uid="{00000000-0005-0000-0000-0000FB170000}"/>
    <cellStyle name="Sep. milhar [0] 7 114" xfId="6294" xr:uid="{00000000-0005-0000-0000-0000FC170000}"/>
    <cellStyle name="Sep. milhar [0] 7 115" xfId="6295" xr:uid="{00000000-0005-0000-0000-0000FD170000}"/>
    <cellStyle name="Sep. milhar [0] 7 12" xfId="6296" xr:uid="{00000000-0005-0000-0000-0000FE170000}"/>
    <cellStyle name="Sep. milhar [0] 7 13" xfId="6297" xr:uid="{00000000-0005-0000-0000-0000FF170000}"/>
    <cellStyle name="Sep. milhar [0] 7 14" xfId="6298" xr:uid="{00000000-0005-0000-0000-000000180000}"/>
    <cellStyle name="Sep. milhar [0] 7 15" xfId="6299" xr:uid="{00000000-0005-0000-0000-000001180000}"/>
    <cellStyle name="Sep. milhar [0] 7 16" xfId="6300" xr:uid="{00000000-0005-0000-0000-000002180000}"/>
    <cellStyle name="Sep. milhar [0] 7 17" xfId="6301" xr:uid="{00000000-0005-0000-0000-000003180000}"/>
    <cellStyle name="Sep. milhar [0] 7 18" xfId="6302" xr:uid="{00000000-0005-0000-0000-000004180000}"/>
    <cellStyle name="Sep. milhar [0] 7 19" xfId="6303" xr:uid="{00000000-0005-0000-0000-000005180000}"/>
    <cellStyle name="Sep. milhar [0] 7 2" xfId="6304" xr:uid="{00000000-0005-0000-0000-000006180000}"/>
    <cellStyle name="Sep. milhar [0] 7 20" xfId="6305" xr:uid="{00000000-0005-0000-0000-000007180000}"/>
    <cellStyle name="Sep. milhar [0] 7 21" xfId="6306" xr:uid="{00000000-0005-0000-0000-000008180000}"/>
    <cellStyle name="Sep. milhar [0] 7 22" xfId="6307" xr:uid="{00000000-0005-0000-0000-000009180000}"/>
    <cellStyle name="Sep. milhar [0] 7 23" xfId="6308" xr:uid="{00000000-0005-0000-0000-00000A180000}"/>
    <cellStyle name="Sep. milhar [0] 7 24" xfId="6309" xr:uid="{00000000-0005-0000-0000-00000B180000}"/>
    <cellStyle name="Sep. milhar [0] 7 25" xfId="6310" xr:uid="{00000000-0005-0000-0000-00000C180000}"/>
    <cellStyle name="Sep. milhar [0] 7 26" xfId="6311" xr:uid="{00000000-0005-0000-0000-00000D180000}"/>
    <cellStyle name="Sep. milhar [0] 7 27" xfId="6312" xr:uid="{00000000-0005-0000-0000-00000E180000}"/>
    <cellStyle name="Sep. milhar [0] 7 28" xfId="6313" xr:uid="{00000000-0005-0000-0000-00000F180000}"/>
    <cellStyle name="Sep. milhar [0] 7 29" xfId="6314" xr:uid="{00000000-0005-0000-0000-000010180000}"/>
    <cellStyle name="Sep. milhar [0] 7 3" xfId="6315" xr:uid="{00000000-0005-0000-0000-000011180000}"/>
    <cellStyle name="Sep. milhar [0] 7 30" xfId="6316" xr:uid="{00000000-0005-0000-0000-000012180000}"/>
    <cellStyle name="Sep. milhar [0] 7 31" xfId="6317" xr:uid="{00000000-0005-0000-0000-000013180000}"/>
    <cellStyle name="Sep. milhar [0] 7 32" xfId="6318" xr:uid="{00000000-0005-0000-0000-000014180000}"/>
    <cellStyle name="Sep. milhar [0] 7 33" xfId="6319" xr:uid="{00000000-0005-0000-0000-000015180000}"/>
    <cellStyle name="Sep. milhar [0] 7 34" xfId="6320" xr:uid="{00000000-0005-0000-0000-000016180000}"/>
    <cellStyle name="Sep. milhar [0] 7 35" xfId="6321" xr:uid="{00000000-0005-0000-0000-000017180000}"/>
    <cellStyle name="Sep. milhar [0] 7 36" xfId="6322" xr:uid="{00000000-0005-0000-0000-000018180000}"/>
    <cellStyle name="Sep. milhar [0] 7 37" xfId="6323" xr:uid="{00000000-0005-0000-0000-000019180000}"/>
    <cellStyle name="Sep. milhar [0] 7 38" xfId="6324" xr:uid="{00000000-0005-0000-0000-00001A180000}"/>
    <cellStyle name="Sep. milhar [0] 7 39" xfId="6325" xr:uid="{00000000-0005-0000-0000-00001B180000}"/>
    <cellStyle name="Sep. milhar [0] 7 4" xfId="6326" xr:uid="{00000000-0005-0000-0000-00001C180000}"/>
    <cellStyle name="Sep. milhar [0] 7 40" xfId="6327" xr:uid="{00000000-0005-0000-0000-00001D180000}"/>
    <cellStyle name="Sep. milhar [0] 7 41" xfId="6328" xr:uid="{00000000-0005-0000-0000-00001E180000}"/>
    <cellStyle name="Sep. milhar [0] 7 42" xfId="6329" xr:uid="{00000000-0005-0000-0000-00001F180000}"/>
    <cellStyle name="Sep. milhar [0] 7 43" xfId="6330" xr:uid="{00000000-0005-0000-0000-000020180000}"/>
    <cellStyle name="Sep. milhar [0] 7 44" xfId="6331" xr:uid="{00000000-0005-0000-0000-000021180000}"/>
    <cellStyle name="Sep. milhar [0] 7 45" xfId="6332" xr:uid="{00000000-0005-0000-0000-000022180000}"/>
    <cellStyle name="Sep. milhar [0] 7 46" xfId="6333" xr:uid="{00000000-0005-0000-0000-000023180000}"/>
    <cellStyle name="Sep. milhar [0] 7 47" xfId="6334" xr:uid="{00000000-0005-0000-0000-000024180000}"/>
    <cellStyle name="Sep. milhar [0] 7 48" xfId="6335" xr:uid="{00000000-0005-0000-0000-000025180000}"/>
    <cellStyle name="Sep. milhar [0] 7 49" xfId="6336" xr:uid="{00000000-0005-0000-0000-000026180000}"/>
    <cellStyle name="Sep. milhar [0] 7 5" xfId="6337" xr:uid="{00000000-0005-0000-0000-000027180000}"/>
    <cellStyle name="Sep. milhar [0] 7 50" xfId="6338" xr:uid="{00000000-0005-0000-0000-000028180000}"/>
    <cellStyle name="Sep. milhar [0] 7 51" xfId="6339" xr:uid="{00000000-0005-0000-0000-000029180000}"/>
    <cellStyle name="Sep. milhar [0] 7 52" xfId="6340" xr:uid="{00000000-0005-0000-0000-00002A180000}"/>
    <cellStyle name="Sep. milhar [0] 7 53" xfId="6341" xr:uid="{00000000-0005-0000-0000-00002B180000}"/>
    <cellStyle name="Sep. milhar [0] 7 54" xfId="6342" xr:uid="{00000000-0005-0000-0000-00002C180000}"/>
    <cellStyle name="Sep. milhar [0] 7 55" xfId="6343" xr:uid="{00000000-0005-0000-0000-00002D180000}"/>
    <cellStyle name="Sep. milhar [0] 7 56" xfId="6344" xr:uid="{00000000-0005-0000-0000-00002E180000}"/>
    <cellStyle name="Sep. milhar [0] 7 57" xfId="6345" xr:uid="{00000000-0005-0000-0000-00002F180000}"/>
    <cellStyle name="Sep. milhar [0] 7 58" xfId="6346" xr:uid="{00000000-0005-0000-0000-000030180000}"/>
    <cellStyle name="Sep. milhar [0] 7 59" xfId="6347" xr:uid="{00000000-0005-0000-0000-000031180000}"/>
    <cellStyle name="Sep. milhar [0] 7 6" xfId="6348" xr:uid="{00000000-0005-0000-0000-000032180000}"/>
    <cellStyle name="Sep. milhar [0] 7 60" xfId="6349" xr:uid="{00000000-0005-0000-0000-000033180000}"/>
    <cellStyle name="Sep. milhar [0] 7 61" xfId="6350" xr:uid="{00000000-0005-0000-0000-000034180000}"/>
    <cellStyle name="Sep. milhar [0] 7 62" xfId="6351" xr:uid="{00000000-0005-0000-0000-000035180000}"/>
    <cellStyle name="Sep. milhar [0] 7 63" xfId="6352" xr:uid="{00000000-0005-0000-0000-000036180000}"/>
    <cellStyle name="Sep. milhar [0] 7 64" xfId="6353" xr:uid="{00000000-0005-0000-0000-000037180000}"/>
    <cellStyle name="Sep. milhar [0] 7 65" xfId="6354" xr:uid="{00000000-0005-0000-0000-000038180000}"/>
    <cellStyle name="Sep. milhar [0] 7 66" xfId="6355" xr:uid="{00000000-0005-0000-0000-000039180000}"/>
    <cellStyle name="Sep. milhar [0] 7 67" xfId="6356" xr:uid="{00000000-0005-0000-0000-00003A180000}"/>
    <cellStyle name="Sep. milhar [0] 7 68" xfId="6357" xr:uid="{00000000-0005-0000-0000-00003B180000}"/>
    <cellStyle name="Sep. milhar [0] 7 69" xfId="6358" xr:uid="{00000000-0005-0000-0000-00003C180000}"/>
    <cellStyle name="Sep. milhar [0] 7 7" xfId="6359" xr:uid="{00000000-0005-0000-0000-00003D180000}"/>
    <cellStyle name="Sep. milhar [0] 7 70" xfId="6360" xr:uid="{00000000-0005-0000-0000-00003E180000}"/>
    <cellStyle name="Sep. milhar [0] 7 71" xfId="6361" xr:uid="{00000000-0005-0000-0000-00003F180000}"/>
    <cellStyle name="Sep. milhar [0] 7 72" xfId="6362" xr:uid="{00000000-0005-0000-0000-000040180000}"/>
    <cellStyle name="Sep. milhar [0] 7 73" xfId="6363" xr:uid="{00000000-0005-0000-0000-000041180000}"/>
    <cellStyle name="Sep. milhar [0] 7 74" xfId="6364" xr:uid="{00000000-0005-0000-0000-000042180000}"/>
    <cellStyle name="Sep. milhar [0] 7 75" xfId="6365" xr:uid="{00000000-0005-0000-0000-000043180000}"/>
    <cellStyle name="Sep. milhar [0] 7 76" xfId="6366" xr:uid="{00000000-0005-0000-0000-000044180000}"/>
    <cellStyle name="Sep. milhar [0] 7 77" xfId="6367" xr:uid="{00000000-0005-0000-0000-000045180000}"/>
    <cellStyle name="Sep. milhar [0] 7 78" xfId="6368" xr:uid="{00000000-0005-0000-0000-000046180000}"/>
    <cellStyle name="Sep. milhar [0] 7 79" xfId="6369" xr:uid="{00000000-0005-0000-0000-000047180000}"/>
    <cellStyle name="Sep. milhar [0] 7 8" xfId="6370" xr:uid="{00000000-0005-0000-0000-000048180000}"/>
    <cellStyle name="Sep. milhar [0] 7 80" xfId="6371" xr:uid="{00000000-0005-0000-0000-000049180000}"/>
    <cellStyle name="Sep. milhar [0] 7 81" xfId="6372" xr:uid="{00000000-0005-0000-0000-00004A180000}"/>
    <cellStyle name="Sep. milhar [0] 7 82" xfId="6373" xr:uid="{00000000-0005-0000-0000-00004B180000}"/>
    <cellStyle name="Sep. milhar [0] 7 83" xfId="6374" xr:uid="{00000000-0005-0000-0000-00004C180000}"/>
    <cellStyle name="Sep. milhar [0] 7 84" xfId="6375" xr:uid="{00000000-0005-0000-0000-00004D180000}"/>
    <cellStyle name="Sep. milhar [0] 7 85" xfId="6376" xr:uid="{00000000-0005-0000-0000-00004E180000}"/>
    <cellStyle name="Sep. milhar [0] 7 86" xfId="6377" xr:uid="{00000000-0005-0000-0000-00004F180000}"/>
    <cellStyle name="Sep. milhar [0] 7 87" xfId="6378" xr:uid="{00000000-0005-0000-0000-000050180000}"/>
    <cellStyle name="Sep. milhar [0] 7 88" xfId="6379" xr:uid="{00000000-0005-0000-0000-000051180000}"/>
    <cellStyle name="Sep. milhar [0] 7 89" xfId="6380" xr:uid="{00000000-0005-0000-0000-000052180000}"/>
    <cellStyle name="Sep. milhar [0] 7 9" xfId="6381" xr:uid="{00000000-0005-0000-0000-000053180000}"/>
    <cellStyle name="Sep. milhar [0] 7 90" xfId="6382" xr:uid="{00000000-0005-0000-0000-000054180000}"/>
    <cellStyle name="Sep. milhar [0] 7 91" xfId="6383" xr:uid="{00000000-0005-0000-0000-000055180000}"/>
    <cellStyle name="Sep. milhar [0] 7 92" xfId="6384" xr:uid="{00000000-0005-0000-0000-000056180000}"/>
    <cellStyle name="Sep. milhar [0] 7 93" xfId="6385" xr:uid="{00000000-0005-0000-0000-000057180000}"/>
    <cellStyle name="Sep. milhar [0] 7 94" xfId="6386" xr:uid="{00000000-0005-0000-0000-000058180000}"/>
    <cellStyle name="Sep. milhar [0] 7 95" xfId="6387" xr:uid="{00000000-0005-0000-0000-000059180000}"/>
    <cellStyle name="Sep. milhar [0] 7 96" xfId="6388" xr:uid="{00000000-0005-0000-0000-00005A180000}"/>
    <cellStyle name="Sep. milhar [0] 7 97" xfId="6389" xr:uid="{00000000-0005-0000-0000-00005B180000}"/>
    <cellStyle name="Sep. milhar [0] 7 98" xfId="6390" xr:uid="{00000000-0005-0000-0000-00005C180000}"/>
    <cellStyle name="Sep. milhar [0] 7 99" xfId="6391" xr:uid="{00000000-0005-0000-0000-00005D180000}"/>
    <cellStyle name="Sep. milhar [0] 8" xfId="591" xr:uid="{00000000-0005-0000-0000-00005E180000}"/>
    <cellStyle name="Sep. milhar [0] 8 10" xfId="6392" xr:uid="{00000000-0005-0000-0000-00005F180000}"/>
    <cellStyle name="Sep. milhar [0] 8 100" xfId="6393" xr:uid="{00000000-0005-0000-0000-000060180000}"/>
    <cellStyle name="Sep. milhar [0] 8 101" xfId="6394" xr:uid="{00000000-0005-0000-0000-000061180000}"/>
    <cellStyle name="Sep. milhar [0] 8 102" xfId="6395" xr:uid="{00000000-0005-0000-0000-000062180000}"/>
    <cellStyle name="Sep. milhar [0] 8 103" xfId="6396" xr:uid="{00000000-0005-0000-0000-000063180000}"/>
    <cellStyle name="Sep. milhar [0] 8 104" xfId="6397" xr:uid="{00000000-0005-0000-0000-000064180000}"/>
    <cellStyle name="Sep. milhar [0] 8 105" xfId="6398" xr:uid="{00000000-0005-0000-0000-000065180000}"/>
    <cellStyle name="Sep. milhar [0] 8 106" xfId="6399" xr:uid="{00000000-0005-0000-0000-000066180000}"/>
    <cellStyle name="Sep. milhar [0] 8 107" xfId="6400" xr:uid="{00000000-0005-0000-0000-000067180000}"/>
    <cellStyle name="Sep. milhar [0] 8 108" xfId="6401" xr:uid="{00000000-0005-0000-0000-000068180000}"/>
    <cellStyle name="Sep. milhar [0] 8 109" xfId="6402" xr:uid="{00000000-0005-0000-0000-000069180000}"/>
    <cellStyle name="Sep. milhar [0] 8 11" xfId="6403" xr:uid="{00000000-0005-0000-0000-00006A180000}"/>
    <cellStyle name="Sep. milhar [0] 8 110" xfId="6404" xr:uid="{00000000-0005-0000-0000-00006B180000}"/>
    <cellStyle name="Sep. milhar [0] 8 111" xfId="6405" xr:uid="{00000000-0005-0000-0000-00006C180000}"/>
    <cellStyle name="Sep. milhar [0] 8 112" xfId="6406" xr:uid="{00000000-0005-0000-0000-00006D180000}"/>
    <cellStyle name="Sep. milhar [0] 8 113" xfId="6407" xr:uid="{00000000-0005-0000-0000-00006E180000}"/>
    <cellStyle name="Sep. milhar [0] 8 114" xfId="6408" xr:uid="{00000000-0005-0000-0000-00006F180000}"/>
    <cellStyle name="Sep. milhar [0] 8 115" xfId="6409" xr:uid="{00000000-0005-0000-0000-000070180000}"/>
    <cellStyle name="Sep. milhar [0] 8 12" xfId="6410" xr:uid="{00000000-0005-0000-0000-000071180000}"/>
    <cellStyle name="Sep. milhar [0] 8 13" xfId="6411" xr:uid="{00000000-0005-0000-0000-000072180000}"/>
    <cellStyle name="Sep. milhar [0] 8 14" xfId="6412" xr:uid="{00000000-0005-0000-0000-000073180000}"/>
    <cellStyle name="Sep. milhar [0] 8 15" xfId="6413" xr:uid="{00000000-0005-0000-0000-000074180000}"/>
    <cellStyle name="Sep. milhar [0] 8 16" xfId="6414" xr:uid="{00000000-0005-0000-0000-000075180000}"/>
    <cellStyle name="Sep. milhar [0] 8 17" xfId="6415" xr:uid="{00000000-0005-0000-0000-000076180000}"/>
    <cellStyle name="Sep. milhar [0] 8 18" xfId="6416" xr:uid="{00000000-0005-0000-0000-000077180000}"/>
    <cellStyle name="Sep. milhar [0] 8 19" xfId="6417" xr:uid="{00000000-0005-0000-0000-000078180000}"/>
    <cellStyle name="Sep. milhar [0] 8 2" xfId="6418" xr:uid="{00000000-0005-0000-0000-000079180000}"/>
    <cellStyle name="Sep. milhar [0] 8 20" xfId="6419" xr:uid="{00000000-0005-0000-0000-00007A180000}"/>
    <cellStyle name="Sep. milhar [0] 8 21" xfId="6420" xr:uid="{00000000-0005-0000-0000-00007B180000}"/>
    <cellStyle name="Sep. milhar [0] 8 22" xfId="6421" xr:uid="{00000000-0005-0000-0000-00007C180000}"/>
    <cellStyle name="Sep. milhar [0] 8 23" xfId="6422" xr:uid="{00000000-0005-0000-0000-00007D180000}"/>
    <cellStyle name="Sep. milhar [0] 8 24" xfId="6423" xr:uid="{00000000-0005-0000-0000-00007E180000}"/>
    <cellStyle name="Sep. milhar [0] 8 25" xfId="6424" xr:uid="{00000000-0005-0000-0000-00007F180000}"/>
    <cellStyle name="Sep. milhar [0] 8 26" xfId="6425" xr:uid="{00000000-0005-0000-0000-000080180000}"/>
    <cellStyle name="Sep. milhar [0] 8 27" xfId="6426" xr:uid="{00000000-0005-0000-0000-000081180000}"/>
    <cellStyle name="Sep. milhar [0] 8 28" xfId="6427" xr:uid="{00000000-0005-0000-0000-000082180000}"/>
    <cellStyle name="Sep. milhar [0] 8 29" xfId="6428" xr:uid="{00000000-0005-0000-0000-000083180000}"/>
    <cellStyle name="Sep. milhar [0] 8 3" xfId="6429" xr:uid="{00000000-0005-0000-0000-000084180000}"/>
    <cellStyle name="Sep. milhar [0] 8 30" xfId="6430" xr:uid="{00000000-0005-0000-0000-000085180000}"/>
    <cellStyle name="Sep. milhar [0] 8 31" xfId="6431" xr:uid="{00000000-0005-0000-0000-000086180000}"/>
    <cellStyle name="Sep. milhar [0] 8 32" xfId="6432" xr:uid="{00000000-0005-0000-0000-000087180000}"/>
    <cellStyle name="Sep. milhar [0] 8 33" xfId="6433" xr:uid="{00000000-0005-0000-0000-000088180000}"/>
    <cellStyle name="Sep. milhar [0] 8 34" xfId="6434" xr:uid="{00000000-0005-0000-0000-000089180000}"/>
    <cellStyle name="Sep. milhar [0] 8 35" xfId="6435" xr:uid="{00000000-0005-0000-0000-00008A180000}"/>
    <cellStyle name="Sep. milhar [0] 8 36" xfId="6436" xr:uid="{00000000-0005-0000-0000-00008B180000}"/>
    <cellStyle name="Sep. milhar [0] 8 37" xfId="6437" xr:uid="{00000000-0005-0000-0000-00008C180000}"/>
    <cellStyle name="Sep. milhar [0] 8 38" xfId="6438" xr:uid="{00000000-0005-0000-0000-00008D180000}"/>
    <cellStyle name="Sep. milhar [0] 8 39" xfId="6439" xr:uid="{00000000-0005-0000-0000-00008E180000}"/>
    <cellStyle name="Sep. milhar [0] 8 4" xfId="6440" xr:uid="{00000000-0005-0000-0000-00008F180000}"/>
    <cellStyle name="Sep. milhar [0] 8 40" xfId="6441" xr:uid="{00000000-0005-0000-0000-000090180000}"/>
    <cellStyle name="Sep. milhar [0] 8 41" xfId="6442" xr:uid="{00000000-0005-0000-0000-000091180000}"/>
    <cellStyle name="Sep. milhar [0] 8 42" xfId="6443" xr:uid="{00000000-0005-0000-0000-000092180000}"/>
    <cellStyle name="Sep. milhar [0] 8 43" xfId="6444" xr:uid="{00000000-0005-0000-0000-000093180000}"/>
    <cellStyle name="Sep. milhar [0] 8 44" xfId="6445" xr:uid="{00000000-0005-0000-0000-000094180000}"/>
    <cellStyle name="Sep. milhar [0] 8 45" xfId="6446" xr:uid="{00000000-0005-0000-0000-000095180000}"/>
    <cellStyle name="Sep. milhar [0] 8 46" xfId="6447" xr:uid="{00000000-0005-0000-0000-000096180000}"/>
    <cellStyle name="Sep. milhar [0] 8 47" xfId="6448" xr:uid="{00000000-0005-0000-0000-000097180000}"/>
    <cellStyle name="Sep. milhar [0] 8 48" xfId="6449" xr:uid="{00000000-0005-0000-0000-000098180000}"/>
    <cellStyle name="Sep. milhar [0] 8 49" xfId="6450" xr:uid="{00000000-0005-0000-0000-000099180000}"/>
    <cellStyle name="Sep. milhar [0] 8 5" xfId="6451" xr:uid="{00000000-0005-0000-0000-00009A180000}"/>
    <cellStyle name="Sep. milhar [0] 8 50" xfId="6452" xr:uid="{00000000-0005-0000-0000-00009B180000}"/>
    <cellStyle name="Sep. milhar [0] 8 51" xfId="6453" xr:uid="{00000000-0005-0000-0000-00009C180000}"/>
    <cellStyle name="Sep. milhar [0] 8 52" xfId="6454" xr:uid="{00000000-0005-0000-0000-00009D180000}"/>
    <cellStyle name="Sep. milhar [0] 8 53" xfId="6455" xr:uid="{00000000-0005-0000-0000-00009E180000}"/>
    <cellStyle name="Sep. milhar [0] 8 54" xfId="6456" xr:uid="{00000000-0005-0000-0000-00009F180000}"/>
    <cellStyle name="Sep. milhar [0] 8 55" xfId="6457" xr:uid="{00000000-0005-0000-0000-0000A0180000}"/>
    <cellStyle name="Sep. milhar [0] 8 56" xfId="6458" xr:uid="{00000000-0005-0000-0000-0000A1180000}"/>
    <cellStyle name="Sep. milhar [0] 8 57" xfId="6459" xr:uid="{00000000-0005-0000-0000-0000A2180000}"/>
    <cellStyle name="Sep. milhar [0] 8 58" xfId="6460" xr:uid="{00000000-0005-0000-0000-0000A3180000}"/>
    <cellStyle name="Sep. milhar [0] 8 59" xfId="6461" xr:uid="{00000000-0005-0000-0000-0000A4180000}"/>
    <cellStyle name="Sep. milhar [0] 8 6" xfId="6462" xr:uid="{00000000-0005-0000-0000-0000A5180000}"/>
    <cellStyle name="Sep. milhar [0] 8 60" xfId="6463" xr:uid="{00000000-0005-0000-0000-0000A6180000}"/>
    <cellStyle name="Sep. milhar [0] 8 61" xfId="6464" xr:uid="{00000000-0005-0000-0000-0000A7180000}"/>
    <cellStyle name="Sep. milhar [0] 8 62" xfId="6465" xr:uid="{00000000-0005-0000-0000-0000A8180000}"/>
    <cellStyle name="Sep. milhar [0] 8 63" xfId="6466" xr:uid="{00000000-0005-0000-0000-0000A9180000}"/>
    <cellStyle name="Sep. milhar [0] 8 64" xfId="6467" xr:uid="{00000000-0005-0000-0000-0000AA180000}"/>
    <cellStyle name="Sep. milhar [0] 8 65" xfId="6468" xr:uid="{00000000-0005-0000-0000-0000AB180000}"/>
    <cellStyle name="Sep. milhar [0] 8 66" xfId="6469" xr:uid="{00000000-0005-0000-0000-0000AC180000}"/>
    <cellStyle name="Sep. milhar [0] 8 67" xfId="6470" xr:uid="{00000000-0005-0000-0000-0000AD180000}"/>
    <cellStyle name="Sep. milhar [0] 8 68" xfId="6471" xr:uid="{00000000-0005-0000-0000-0000AE180000}"/>
    <cellStyle name="Sep. milhar [0] 8 69" xfId="6472" xr:uid="{00000000-0005-0000-0000-0000AF180000}"/>
    <cellStyle name="Sep. milhar [0] 8 7" xfId="6473" xr:uid="{00000000-0005-0000-0000-0000B0180000}"/>
    <cellStyle name="Sep. milhar [0] 8 70" xfId="6474" xr:uid="{00000000-0005-0000-0000-0000B1180000}"/>
    <cellStyle name="Sep. milhar [0] 8 71" xfId="6475" xr:uid="{00000000-0005-0000-0000-0000B2180000}"/>
    <cellStyle name="Sep. milhar [0] 8 72" xfId="6476" xr:uid="{00000000-0005-0000-0000-0000B3180000}"/>
    <cellStyle name="Sep. milhar [0] 8 73" xfId="6477" xr:uid="{00000000-0005-0000-0000-0000B4180000}"/>
    <cellStyle name="Sep. milhar [0] 8 74" xfId="6478" xr:uid="{00000000-0005-0000-0000-0000B5180000}"/>
    <cellStyle name="Sep. milhar [0] 8 75" xfId="6479" xr:uid="{00000000-0005-0000-0000-0000B6180000}"/>
    <cellStyle name="Sep. milhar [0] 8 76" xfId="6480" xr:uid="{00000000-0005-0000-0000-0000B7180000}"/>
    <cellStyle name="Sep. milhar [0] 8 77" xfId="6481" xr:uid="{00000000-0005-0000-0000-0000B8180000}"/>
    <cellStyle name="Sep. milhar [0] 8 78" xfId="6482" xr:uid="{00000000-0005-0000-0000-0000B9180000}"/>
    <cellStyle name="Sep. milhar [0] 8 79" xfId="6483" xr:uid="{00000000-0005-0000-0000-0000BA180000}"/>
    <cellStyle name="Sep. milhar [0] 8 8" xfId="6484" xr:uid="{00000000-0005-0000-0000-0000BB180000}"/>
    <cellStyle name="Sep. milhar [0] 8 80" xfId="6485" xr:uid="{00000000-0005-0000-0000-0000BC180000}"/>
    <cellStyle name="Sep. milhar [0] 8 81" xfId="6486" xr:uid="{00000000-0005-0000-0000-0000BD180000}"/>
    <cellStyle name="Sep. milhar [0] 8 82" xfId="6487" xr:uid="{00000000-0005-0000-0000-0000BE180000}"/>
    <cellStyle name="Sep. milhar [0] 8 83" xfId="6488" xr:uid="{00000000-0005-0000-0000-0000BF180000}"/>
    <cellStyle name="Sep. milhar [0] 8 84" xfId="6489" xr:uid="{00000000-0005-0000-0000-0000C0180000}"/>
    <cellStyle name="Sep. milhar [0] 8 85" xfId="6490" xr:uid="{00000000-0005-0000-0000-0000C1180000}"/>
    <cellStyle name="Sep. milhar [0] 8 86" xfId="6491" xr:uid="{00000000-0005-0000-0000-0000C2180000}"/>
    <cellStyle name="Sep. milhar [0] 8 87" xfId="6492" xr:uid="{00000000-0005-0000-0000-0000C3180000}"/>
    <cellStyle name="Sep. milhar [0] 8 88" xfId="6493" xr:uid="{00000000-0005-0000-0000-0000C4180000}"/>
    <cellStyle name="Sep. milhar [0] 8 89" xfId="6494" xr:uid="{00000000-0005-0000-0000-0000C5180000}"/>
    <cellStyle name="Sep. milhar [0] 8 9" xfId="6495" xr:uid="{00000000-0005-0000-0000-0000C6180000}"/>
    <cellStyle name="Sep. milhar [0] 8 90" xfId="6496" xr:uid="{00000000-0005-0000-0000-0000C7180000}"/>
    <cellStyle name="Sep. milhar [0] 8 91" xfId="6497" xr:uid="{00000000-0005-0000-0000-0000C8180000}"/>
    <cellStyle name="Sep. milhar [0] 8 92" xfId="6498" xr:uid="{00000000-0005-0000-0000-0000C9180000}"/>
    <cellStyle name="Sep. milhar [0] 8 93" xfId="6499" xr:uid="{00000000-0005-0000-0000-0000CA180000}"/>
    <cellStyle name="Sep. milhar [0] 8 94" xfId="6500" xr:uid="{00000000-0005-0000-0000-0000CB180000}"/>
    <cellStyle name="Sep. milhar [0] 8 95" xfId="6501" xr:uid="{00000000-0005-0000-0000-0000CC180000}"/>
    <cellStyle name="Sep. milhar [0] 8 96" xfId="6502" xr:uid="{00000000-0005-0000-0000-0000CD180000}"/>
    <cellStyle name="Sep. milhar [0] 8 97" xfId="6503" xr:uid="{00000000-0005-0000-0000-0000CE180000}"/>
    <cellStyle name="Sep. milhar [0] 8 98" xfId="6504" xr:uid="{00000000-0005-0000-0000-0000CF180000}"/>
    <cellStyle name="Sep. milhar [0] 8 99" xfId="6505" xr:uid="{00000000-0005-0000-0000-0000D0180000}"/>
    <cellStyle name="Sep. milhar [0] 9" xfId="592" xr:uid="{00000000-0005-0000-0000-0000D1180000}"/>
    <cellStyle name="Sep. milhar [0] 9 10" xfId="6506" xr:uid="{00000000-0005-0000-0000-0000D2180000}"/>
    <cellStyle name="Sep. milhar [0] 9 100" xfId="6507" xr:uid="{00000000-0005-0000-0000-0000D3180000}"/>
    <cellStyle name="Sep. milhar [0] 9 101" xfId="6508" xr:uid="{00000000-0005-0000-0000-0000D4180000}"/>
    <cellStyle name="Sep. milhar [0] 9 102" xfId="6509" xr:uid="{00000000-0005-0000-0000-0000D5180000}"/>
    <cellStyle name="Sep. milhar [0] 9 103" xfId="6510" xr:uid="{00000000-0005-0000-0000-0000D6180000}"/>
    <cellStyle name="Sep. milhar [0] 9 104" xfId="6511" xr:uid="{00000000-0005-0000-0000-0000D7180000}"/>
    <cellStyle name="Sep. milhar [0] 9 105" xfId="6512" xr:uid="{00000000-0005-0000-0000-0000D8180000}"/>
    <cellStyle name="Sep. milhar [0] 9 106" xfId="6513" xr:uid="{00000000-0005-0000-0000-0000D9180000}"/>
    <cellStyle name="Sep. milhar [0] 9 107" xfId="6514" xr:uid="{00000000-0005-0000-0000-0000DA180000}"/>
    <cellStyle name="Sep. milhar [0] 9 108" xfId="6515" xr:uid="{00000000-0005-0000-0000-0000DB180000}"/>
    <cellStyle name="Sep. milhar [0] 9 109" xfId="6516" xr:uid="{00000000-0005-0000-0000-0000DC180000}"/>
    <cellStyle name="Sep. milhar [0] 9 11" xfId="6517" xr:uid="{00000000-0005-0000-0000-0000DD180000}"/>
    <cellStyle name="Sep. milhar [0] 9 110" xfId="6518" xr:uid="{00000000-0005-0000-0000-0000DE180000}"/>
    <cellStyle name="Sep. milhar [0] 9 111" xfId="6519" xr:uid="{00000000-0005-0000-0000-0000DF180000}"/>
    <cellStyle name="Sep. milhar [0] 9 112" xfId="6520" xr:uid="{00000000-0005-0000-0000-0000E0180000}"/>
    <cellStyle name="Sep. milhar [0] 9 113" xfId="6521" xr:uid="{00000000-0005-0000-0000-0000E1180000}"/>
    <cellStyle name="Sep. milhar [0] 9 114" xfId="6522" xr:uid="{00000000-0005-0000-0000-0000E2180000}"/>
    <cellStyle name="Sep. milhar [0] 9 115" xfId="6523" xr:uid="{00000000-0005-0000-0000-0000E3180000}"/>
    <cellStyle name="Sep. milhar [0] 9 12" xfId="6524" xr:uid="{00000000-0005-0000-0000-0000E4180000}"/>
    <cellStyle name="Sep. milhar [0] 9 13" xfId="6525" xr:uid="{00000000-0005-0000-0000-0000E5180000}"/>
    <cellStyle name="Sep. milhar [0] 9 14" xfId="6526" xr:uid="{00000000-0005-0000-0000-0000E6180000}"/>
    <cellStyle name="Sep. milhar [0] 9 15" xfId="6527" xr:uid="{00000000-0005-0000-0000-0000E7180000}"/>
    <cellStyle name="Sep. milhar [0] 9 16" xfId="6528" xr:uid="{00000000-0005-0000-0000-0000E8180000}"/>
    <cellStyle name="Sep. milhar [0] 9 17" xfId="6529" xr:uid="{00000000-0005-0000-0000-0000E9180000}"/>
    <cellStyle name="Sep. milhar [0] 9 18" xfId="6530" xr:uid="{00000000-0005-0000-0000-0000EA180000}"/>
    <cellStyle name="Sep. milhar [0] 9 19" xfId="6531" xr:uid="{00000000-0005-0000-0000-0000EB180000}"/>
    <cellStyle name="Sep. milhar [0] 9 2" xfId="6532" xr:uid="{00000000-0005-0000-0000-0000EC180000}"/>
    <cellStyle name="Sep. milhar [0] 9 20" xfId="6533" xr:uid="{00000000-0005-0000-0000-0000ED180000}"/>
    <cellStyle name="Sep. milhar [0] 9 21" xfId="6534" xr:uid="{00000000-0005-0000-0000-0000EE180000}"/>
    <cellStyle name="Sep. milhar [0] 9 22" xfId="6535" xr:uid="{00000000-0005-0000-0000-0000EF180000}"/>
    <cellStyle name="Sep. milhar [0] 9 23" xfId="6536" xr:uid="{00000000-0005-0000-0000-0000F0180000}"/>
    <cellStyle name="Sep. milhar [0] 9 24" xfId="6537" xr:uid="{00000000-0005-0000-0000-0000F1180000}"/>
    <cellStyle name="Sep. milhar [0] 9 25" xfId="6538" xr:uid="{00000000-0005-0000-0000-0000F2180000}"/>
    <cellStyle name="Sep. milhar [0] 9 26" xfId="6539" xr:uid="{00000000-0005-0000-0000-0000F3180000}"/>
    <cellStyle name="Sep. milhar [0] 9 27" xfId="6540" xr:uid="{00000000-0005-0000-0000-0000F4180000}"/>
    <cellStyle name="Sep. milhar [0] 9 28" xfId="6541" xr:uid="{00000000-0005-0000-0000-0000F5180000}"/>
    <cellStyle name="Sep. milhar [0] 9 29" xfId="6542" xr:uid="{00000000-0005-0000-0000-0000F6180000}"/>
    <cellStyle name="Sep. milhar [0] 9 3" xfId="6543" xr:uid="{00000000-0005-0000-0000-0000F7180000}"/>
    <cellStyle name="Sep. milhar [0] 9 30" xfId="6544" xr:uid="{00000000-0005-0000-0000-0000F8180000}"/>
    <cellStyle name="Sep. milhar [0] 9 31" xfId="6545" xr:uid="{00000000-0005-0000-0000-0000F9180000}"/>
    <cellStyle name="Sep. milhar [0] 9 32" xfId="6546" xr:uid="{00000000-0005-0000-0000-0000FA180000}"/>
    <cellStyle name="Sep. milhar [0] 9 33" xfId="6547" xr:uid="{00000000-0005-0000-0000-0000FB180000}"/>
    <cellStyle name="Sep. milhar [0] 9 34" xfId="6548" xr:uid="{00000000-0005-0000-0000-0000FC180000}"/>
    <cellStyle name="Sep. milhar [0] 9 35" xfId="6549" xr:uid="{00000000-0005-0000-0000-0000FD180000}"/>
    <cellStyle name="Sep. milhar [0] 9 36" xfId="6550" xr:uid="{00000000-0005-0000-0000-0000FE180000}"/>
    <cellStyle name="Sep. milhar [0] 9 37" xfId="6551" xr:uid="{00000000-0005-0000-0000-0000FF180000}"/>
    <cellStyle name="Sep. milhar [0] 9 38" xfId="6552" xr:uid="{00000000-0005-0000-0000-000000190000}"/>
    <cellStyle name="Sep. milhar [0] 9 39" xfId="6553" xr:uid="{00000000-0005-0000-0000-000001190000}"/>
    <cellStyle name="Sep. milhar [0] 9 4" xfId="6554" xr:uid="{00000000-0005-0000-0000-000002190000}"/>
    <cellStyle name="Sep. milhar [0] 9 40" xfId="6555" xr:uid="{00000000-0005-0000-0000-000003190000}"/>
    <cellStyle name="Sep. milhar [0] 9 41" xfId="6556" xr:uid="{00000000-0005-0000-0000-000004190000}"/>
    <cellStyle name="Sep. milhar [0] 9 42" xfId="6557" xr:uid="{00000000-0005-0000-0000-000005190000}"/>
    <cellStyle name="Sep. milhar [0] 9 43" xfId="6558" xr:uid="{00000000-0005-0000-0000-000006190000}"/>
    <cellStyle name="Sep. milhar [0] 9 44" xfId="6559" xr:uid="{00000000-0005-0000-0000-000007190000}"/>
    <cellStyle name="Sep. milhar [0] 9 45" xfId="6560" xr:uid="{00000000-0005-0000-0000-000008190000}"/>
    <cellStyle name="Sep. milhar [0] 9 46" xfId="6561" xr:uid="{00000000-0005-0000-0000-000009190000}"/>
    <cellStyle name="Sep. milhar [0] 9 47" xfId="6562" xr:uid="{00000000-0005-0000-0000-00000A190000}"/>
    <cellStyle name="Sep. milhar [0] 9 48" xfId="6563" xr:uid="{00000000-0005-0000-0000-00000B190000}"/>
    <cellStyle name="Sep. milhar [0] 9 49" xfId="6564" xr:uid="{00000000-0005-0000-0000-00000C190000}"/>
    <cellStyle name="Sep. milhar [0] 9 5" xfId="6565" xr:uid="{00000000-0005-0000-0000-00000D190000}"/>
    <cellStyle name="Sep. milhar [0] 9 50" xfId="6566" xr:uid="{00000000-0005-0000-0000-00000E190000}"/>
    <cellStyle name="Sep. milhar [0] 9 51" xfId="6567" xr:uid="{00000000-0005-0000-0000-00000F190000}"/>
    <cellStyle name="Sep. milhar [0] 9 52" xfId="6568" xr:uid="{00000000-0005-0000-0000-000010190000}"/>
    <cellStyle name="Sep. milhar [0] 9 53" xfId="6569" xr:uid="{00000000-0005-0000-0000-000011190000}"/>
    <cellStyle name="Sep. milhar [0] 9 54" xfId="6570" xr:uid="{00000000-0005-0000-0000-000012190000}"/>
    <cellStyle name="Sep. milhar [0] 9 55" xfId="6571" xr:uid="{00000000-0005-0000-0000-000013190000}"/>
    <cellStyle name="Sep. milhar [0] 9 56" xfId="6572" xr:uid="{00000000-0005-0000-0000-000014190000}"/>
    <cellStyle name="Sep. milhar [0] 9 57" xfId="6573" xr:uid="{00000000-0005-0000-0000-000015190000}"/>
    <cellStyle name="Sep. milhar [0] 9 58" xfId="6574" xr:uid="{00000000-0005-0000-0000-000016190000}"/>
    <cellStyle name="Sep. milhar [0] 9 59" xfId="6575" xr:uid="{00000000-0005-0000-0000-000017190000}"/>
    <cellStyle name="Sep. milhar [0] 9 6" xfId="6576" xr:uid="{00000000-0005-0000-0000-000018190000}"/>
    <cellStyle name="Sep. milhar [0] 9 60" xfId="6577" xr:uid="{00000000-0005-0000-0000-000019190000}"/>
    <cellStyle name="Sep. milhar [0] 9 61" xfId="6578" xr:uid="{00000000-0005-0000-0000-00001A190000}"/>
    <cellStyle name="Sep. milhar [0] 9 62" xfId="6579" xr:uid="{00000000-0005-0000-0000-00001B190000}"/>
    <cellStyle name="Sep. milhar [0] 9 63" xfId="6580" xr:uid="{00000000-0005-0000-0000-00001C190000}"/>
    <cellStyle name="Sep. milhar [0] 9 64" xfId="6581" xr:uid="{00000000-0005-0000-0000-00001D190000}"/>
    <cellStyle name="Sep. milhar [0] 9 65" xfId="6582" xr:uid="{00000000-0005-0000-0000-00001E190000}"/>
    <cellStyle name="Sep. milhar [0] 9 66" xfId="6583" xr:uid="{00000000-0005-0000-0000-00001F190000}"/>
    <cellStyle name="Sep. milhar [0] 9 67" xfId="6584" xr:uid="{00000000-0005-0000-0000-000020190000}"/>
    <cellStyle name="Sep. milhar [0] 9 68" xfId="6585" xr:uid="{00000000-0005-0000-0000-000021190000}"/>
    <cellStyle name="Sep. milhar [0] 9 69" xfId="6586" xr:uid="{00000000-0005-0000-0000-000022190000}"/>
    <cellStyle name="Sep. milhar [0] 9 7" xfId="6587" xr:uid="{00000000-0005-0000-0000-000023190000}"/>
    <cellStyle name="Sep. milhar [0] 9 70" xfId="6588" xr:uid="{00000000-0005-0000-0000-000024190000}"/>
    <cellStyle name="Sep. milhar [0] 9 71" xfId="6589" xr:uid="{00000000-0005-0000-0000-000025190000}"/>
    <cellStyle name="Sep. milhar [0] 9 72" xfId="6590" xr:uid="{00000000-0005-0000-0000-000026190000}"/>
    <cellStyle name="Sep. milhar [0] 9 73" xfId="6591" xr:uid="{00000000-0005-0000-0000-000027190000}"/>
    <cellStyle name="Sep. milhar [0] 9 74" xfId="6592" xr:uid="{00000000-0005-0000-0000-000028190000}"/>
    <cellStyle name="Sep. milhar [0] 9 75" xfId="6593" xr:uid="{00000000-0005-0000-0000-000029190000}"/>
    <cellStyle name="Sep. milhar [0] 9 76" xfId="6594" xr:uid="{00000000-0005-0000-0000-00002A190000}"/>
    <cellStyle name="Sep. milhar [0] 9 77" xfId="6595" xr:uid="{00000000-0005-0000-0000-00002B190000}"/>
    <cellStyle name="Sep. milhar [0] 9 78" xfId="6596" xr:uid="{00000000-0005-0000-0000-00002C190000}"/>
    <cellStyle name="Sep. milhar [0] 9 79" xfId="6597" xr:uid="{00000000-0005-0000-0000-00002D190000}"/>
    <cellStyle name="Sep. milhar [0] 9 8" xfId="6598" xr:uid="{00000000-0005-0000-0000-00002E190000}"/>
    <cellStyle name="Sep. milhar [0] 9 80" xfId="6599" xr:uid="{00000000-0005-0000-0000-00002F190000}"/>
    <cellStyle name="Sep. milhar [0] 9 81" xfId="6600" xr:uid="{00000000-0005-0000-0000-000030190000}"/>
    <cellStyle name="Sep. milhar [0] 9 82" xfId="6601" xr:uid="{00000000-0005-0000-0000-000031190000}"/>
    <cellStyle name="Sep. milhar [0] 9 83" xfId="6602" xr:uid="{00000000-0005-0000-0000-000032190000}"/>
    <cellStyle name="Sep. milhar [0] 9 84" xfId="6603" xr:uid="{00000000-0005-0000-0000-000033190000}"/>
    <cellStyle name="Sep. milhar [0] 9 85" xfId="6604" xr:uid="{00000000-0005-0000-0000-000034190000}"/>
    <cellStyle name="Sep. milhar [0] 9 86" xfId="6605" xr:uid="{00000000-0005-0000-0000-000035190000}"/>
    <cellStyle name="Sep. milhar [0] 9 87" xfId="6606" xr:uid="{00000000-0005-0000-0000-000036190000}"/>
    <cellStyle name="Sep. milhar [0] 9 88" xfId="6607" xr:uid="{00000000-0005-0000-0000-000037190000}"/>
    <cellStyle name="Sep. milhar [0] 9 89" xfId="6608" xr:uid="{00000000-0005-0000-0000-000038190000}"/>
    <cellStyle name="Sep. milhar [0] 9 9" xfId="6609" xr:uid="{00000000-0005-0000-0000-000039190000}"/>
    <cellStyle name="Sep. milhar [0] 9 90" xfId="6610" xr:uid="{00000000-0005-0000-0000-00003A190000}"/>
    <cellStyle name="Sep. milhar [0] 9 91" xfId="6611" xr:uid="{00000000-0005-0000-0000-00003B190000}"/>
    <cellStyle name="Sep. milhar [0] 9 92" xfId="6612" xr:uid="{00000000-0005-0000-0000-00003C190000}"/>
    <cellStyle name="Sep. milhar [0] 9 93" xfId="6613" xr:uid="{00000000-0005-0000-0000-00003D190000}"/>
    <cellStyle name="Sep. milhar [0] 9 94" xfId="6614" xr:uid="{00000000-0005-0000-0000-00003E190000}"/>
    <cellStyle name="Sep. milhar [0] 9 95" xfId="6615" xr:uid="{00000000-0005-0000-0000-00003F190000}"/>
    <cellStyle name="Sep. milhar [0] 9 96" xfId="6616" xr:uid="{00000000-0005-0000-0000-000040190000}"/>
    <cellStyle name="Sep. milhar [0] 9 97" xfId="6617" xr:uid="{00000000-0005-0000-0000-000041190000}"/>
    <cellStyle name="Sep. milhar [0] 9 98" xfId="6618" xr:uid="{00000000-0005-0000-0000-000042190000}"/>
    <cellStyle name="Sep. milhar [0] 9 99" xfId="6619" xr:uid="{00000000-0005-0000-0000-000043190000}"/>
    <cellStyle name="Separador de milhares 10" xfId="6620" xr:uid="{00000000-0005-0000-0000-000044190000}"/>
    <cellStyle name="Separador de milhares 11" xfId="6621" xr:uid="{00000000-0005-0000-0000-000045190000}"/>
    <cellStyle name="Separador de milhares 12" xfId="6622" xr:uid="{00000000-0005-0000-0000-000046190000}"/>
    <cellStyle name="Separador de milhares 13" xfId="6623" xr:uid="{00000000-0005-0000-0000-000047190000}"/>
    <cellStyle name="Separador de milhares 14" xfId="6624" xr:uid="{00000000-0005-0000-0000-000048190000}"/>
    <cellStyle name="Separador de milhares 15" xfId="6625" xr:uid="{00000000-0005-0000-0000-000049190000}"/>
    <cellStyle name="Separador de milhares 17" xfId="6626" xr:uid="{00000000-0005-0000-0000-00004A190000}"/>
    <cellStyle name="Separador de milhares 18" xfId="6627" xr:uid="{00000000-0005-0000-0000-00004B190000}"/>
    <cellStyle name="Separador de milhares 19" xfId="6628" xr:uid="{00000000-0005-0000-0000-00004C190000}"/>
    <cellStyle name="Separador de milhares 2" xfId="5" xr:uid="{00000000-0005-0000-0000-00004D190000}"/>
    <cellStyle name="Separador de milhares 2 10" xfId="10" xr:uid="{00000000-0005-0000-0000-00004E190000}"/>
    <cellStyle name="Separador de milhares 2 100" xfId="6629" xr:uid="{00000000-0005-0000-0000-00004F190000}"/>
    <cellStyle name="Separador de milhares 2 101" xfId="6630" xr:uid="{00000000-0005-0000-0000-000050190000}"/>
    <cellStyle name="Separador de milhares 2 102" xfId="6631" xr:uid="{00000000-0005-0000-0000-000051190000}"/>
    <cellStyle name="Separador de milhares 2 103" xfId="6632" xr:uid="{00000000-0005-0000-0000-000052190000}"/>
    <cellStyle name="Separador de milhares 2 104" xfId="6633" xr:uid="{00000000-0005-0000-0000-000053190000}"/>
    <cellStyle name="Separador de milhares 2 105" xfId="6634" xr:uid="{00000000-0005-0000-0000-000054190000}"/>
    <cellStyle name="Separador de milhares 2 106" xfId="6635" xr:uid="{00000000-0005-0000-0000-000055190000}"/>
    <cellStyle name="Separador de milhares 2 107" xfId="6636" xr:uid="{00000000-0005-0000-0000-000056190000}"/>
    <cellStyle name="Separador de milhares 2 108" xfId="6637" xr:uid="{00000000-0005-0000-0000-000057190000}"/>
    <cellStyle name="Separador de milhares 2 109" xfId="6638" xr:uid="{00000000-0005-0000-0000-000058190000}"/>
    <cellStyle name="Separador de milhares 2 11" xfId="593" xr:uid="{00000000-0005-0000-0000-000059190000}"/>
    <cellStyle name="Separador de milhares 2 110" xfId="6639" xr:uid="{00000000-0005-0000-0000-00005A190000}"/>
    <cellStyle name="Separador de milhares 2 111" xfId="6640" xr:uid="{00000000-0005-0000-0000-00005B190000}"/>
    <cellStyle name="Separador de milhares 2 112" xfId="6641" xr:uid="{00000000-0005-0000-0000-00005C190000}"/>
    <cellStyle name="Separador de milhares 2 113" xfId="6642" xr:uid="{00000000-0005-0000-0000-00005D190000}"/>
    <cellStyle name="Separador de milhares 2 114" xfId="6643" xr:uid="{00000000-0005-0000-0000-00005E190000}"/>
    <cellStyle name="Separador de milhares 2 115" xfId="6644" xr:uid="{00000000-0005-0000-0000-00005F190000}"/>
    <cellStyle name="Separador de milhares 2 116" xfId="6645" xr:uid="{00000000-0005-0000-0000-000060190000}"/>
    <cellStyle name="Separador de milhares 2 117" xfId="6646" xr:uid="{00000000-0005-0000-0000-000061190000}"/>
    <cellStyle name="Separador de milhares 2 118" xfId="6647" xr:uid="{00000000-0005-0000-0000-000062190000}"/>
    <cellStyle name="Separador de milhares 2 119" xfId="6648" xr:uid="{00000000-0005-0000-0000-000063190000}"/>
    <cellStyle name="Separador de milhares 2 12" xfId="594" xr:uid="{00000000-0005-0000-0000-000064190000}"/>
    <cellStyle name="Separador de milhares 2 120" xfId="6649" xr:uid="{00000000-0005-0000-0000-000065190000}"/>
    <cellStyle name="Separador de milhares 2 121" xfId="6650" xr:uid="{00000000-0005-0000-0000-000066190000}"/>
    <cellStyle name="Separador de milhares 2 122" xfId="6651" xr:uid="{00000000-0005-0000-0000-000067190000}"/>
    <cellStyle name="Separador de milhares 2 123" xfId="6652" xr:uid="{00000000-0005-0000-0000-000068190000}"/>
    <cellStyle name="Separador de milhares 2 124" xfId="6653" xr:uid="{00000000-0005-0000-0000-000069190000}"/>
    <cellStyle name="Separador de milhares 2 125" xfId="6654" xr:uid="{00000000-0005-0000-0000-00006A190000}"/>
    <cellStyle name="Separador de milhares 2 126" xfId="6655" xr:uid="{00000000-0005-0000-0000-00006B190000}"/>
    <cellStyle name="Separador de milhares 2 127" xfId="6656" xr:uid="{00000000-0005-0000-0000-00006C190000}"/>
    <cellStyle name="Separador de milhares 2 128" xfId="6657" xr:uid="{00000000-0005-0000-0000-00006D190000}"/>
    <cellStyle name="Separador de milhares 2 129" xfId="6658" xr:uid="{00000000-0005-0000-0000-00006E190000}"/>
    <cellStyle name="Separador de milhares 2 13" xfId="595" xr:uid="{00000000-0005-0000-0000-00006F190000}"/>
    <cellStyle name="Separador de milhares 2 130" xfId="6659" xr:uid="{00000000-0005-0000-0000-000070190000}"/>
    <cellStyle name="Separador de milhares 2 131" xfId="6660" xr:uid="{00000000-0005-0000-0000-000071190000}"/>
    <cellStyle name="Separador de milhares 2 132" xfId="6661" xr:uid="{00000000-0005-0000-0000-000072190000}"/>
    <cellStyle name="Separador de milhares 2 133" xfId="6662" xr:uid="{00000000-0005-0000-0000-000073190000}"/>
    <cellStyle name="Separador de milhares 2 134" xfId="6663" xr:uid="{00000000-0005-0000-0000-000074190000}"/>
    <cellStyle name="Separador de milhares 2 135" xfId="6664" xr:uid="{00000000-0005-0000-0000-000075190000}"/>
    <cellStyle name="Separador de milhares 2 136" xfId="6665" xr:uid="{00000000-0005-0000-0000-000076190000}"/>
    <cellStyle name="Separador de milhares 2 137" xfId="6666" xr:uid="{00000000-0005-0000-0000-000077190000}"/>
    <cellStyle name="Separador de milhares 2 138" xfId="6667" xr:uid="{00000000-0005-0000-0000-000078190000}"/>
    <cellStyle name="Separador de milhares 2 139" xfId="6668" xr:uid="{00000000-0005-0000-0000-000079190000}"/>
    <cellStyle name="Separador de milhares 2 14" xfId="596" xr:uid="{00000000-0005-0000-0000-00007A190000}"/>
    <cellStyle name="Separador de milhares 2 15" xfId="597" xr:uid="{00000000-0005-0000-0000-00007B190000}"/>
    <cellStyle name="Separador de milhares 2 16" xfId="6669" xr:uid="{00000000-0005-0000-0000-00007C190000}"/>
    <cellStyle name="Separador de milhares 2 17" xfId="6670" xr:uid="{00000000-0005-0000-0000-00007D190000}"/>
    <cellStyle name="Separador de milhares 2 18" xfId="6671" xr:uid="{00000000-0005-0000-0000-00007E190000}"/>
    <cellStyle name="Separador de milhares 2 19" xfId="6672" xr:uid="{00000000-0005-0000-0000-00007F190000}"/>
    <cellStyle name="Separador de milhares 2 2" xfId="598" xr:uid="{00000000-0005-0000-0000-000080190000}"/>
    <cellStyle name="Separador de milhares 2 2 2" xfId="599" xr:uid="{00000000-0005-0000-0000-000081190000}"/>
    <cellStyle name="Separador de milhares 2 2 3" xfId="600" xr:uid="{00000000-0005-0000-0000-000082190000}"/>
    <cellStyle name="Separador de milhares 2 2 4" xfId="601" xr:uid="{00000000-0005-0000-0000-000083190000}"/>
    <cellStyle name="Separador de milhares 2 2 5" xfId="602" xr:uid="{00000000-0005-0000-0000-000084190000}"/>
    <cellStyle name="Separador de milhares 2 20" xfId="6673" xr:uid="{00000000-0005-0000-0000-000085190000}"/>
    <cellStyle name="Separador de milhares 2 21" xfId="6674" xr:uid="{00000000-0005-0000-0000-000086190000}"/>
    <cellStyle name="Separador de milhares 2 22" xfId="6675" xr:uid="{00000000-0005-0000-0000-000087190000}"/>
    <cellStyle name="Separador de milhares 2 23" xfId="6676" xr:uid="{00000000-0005-0000-0000-000088190000}"/>
    <cellStyle name="Separador de milhares 2 24" xfId="6677" xr:uid="{00000000-0005-0000-0000-000089190000}"/>
    <cellStyle name="Separador de milhares 2 25" xfId="6678" xr:uid="{00000000-0005-0000-0000-00008A190000}"/>
    <cellStyle name="Separador de milhares 2 26" xfId="6679" xr:uid="{00000000-0005-0000-0000-00008B190000}"/>
    <cellStyle name="Separador de milhares 2 27" xfId="6680" xr:uid="{00000000-0005-0000-0000-00008C190000}"/>
    <cellStyle name="Separador de milhares 2 28" xfId="6681" xr:uid="{00000000-0005-0000-0000-00008D190000}"/>
    <cellStyle name="Separador de milhares 2 29" xfId="6682" xr:uid="{00000000-0005-0000-0000-00008E190000}"/>
    <cellStyle name="Separador de milhares 2 3" xfId="603" xr:uid="{00000000-0005-0000-0000-00008F190000}"/>
    <cellStyle name="Separador de milhares 2 3 2" xfId="604" xr:uid="{00000000-0005-0000-0000-000090190000}"/>
    <cellStyle name="Separador de milhares 2 3 3" xfId="605" xr:uid="{00000000-0005-0000-0000-000091190000}"/>
    <cellStyle name="Separador de milhares 2 3 4" xfId="606" xr:uid="{00000000-0005-0000-0000-000092190000}"/>
    <cellStyle name="Separador de milhares 2 30" xfId="6683" xr:uid="{00000000-0005-0000-0000-000093190000}"/>
    <cellStyle name="Separador de milhares 2 31" xfId="6684" xr:uid="{00000000-0005-0000-0000-000094190000}"/>
    <cellStyle name="Separador de milhares 2 32" xfId="6685" xr:uid="{00000000-0005-0000-0000-000095190000}"/>
    <cellStyle name="Separador de milhares 2 33" xfId="6686" xr:uid="{00000000-0005-0000-0000-000096190000}"/>
    <cellStyle name="Separador de milhares 2 34" xfId="6687" xr:uid="{00000000-0005-0000-0000-000097190000}"/>
    <cellStyle name="Separador de milhares 2 35" xfId="6688" xr:uid="{00000000-0005-0000-0000-000098190000}"/>
    <cellStyle name="Separador de milhares 2 36" xfId="6689" xr:uid="{00000000-0005-0000-0000-000099190000}"/>
    <cellStyle name="Separador de milhares 2 37" xfId="6690" xr:uid="{00000000-0005-0000-0000-00009A190000}"/>
    <cellStyle name="Separador de milhares 2 38" xfId="6691" xr:uid="{00000000-0005-0000-0000-00009B190000}"/>
    <cellStyle name="Separador de milhares 2 39" xfId="6692" xr:uid="{00000000-0005-0000-0000-00009C190000}"/>
    <cellStyle name="Separador de milhares 2 4" xfId="607" xr:uid="{00000000-0005-0000-0000-00009D190000}"/>
    <cellStyle name="Separador de milhares 2 4 2" xfId="608" xr:uid="{00000000-0005-0000-0000-00009E190000}"/>
    <cellStyle name="Separador de milhares 2 4 3" xfId="609" xr:uid="{00000000-0005-0000-0000-00009F190000}"/>
    <cellStyle name="Separador de milhares 2 4 4" xfId="610" xr:uid="{00000000-0005-0000-0000-0000A0190000}"/>
    <cellStyle name="Separador de milhares 2 40" xfId="6693" xr:uid="{00000000-0005-0000-0000-0000A1190000}"/>
    <cellStyle name="Separador de milhares 2 41" xfId="6694" xr:uid="{00000000-0005-0000-0000-0000A2190000}"/>
    <cellStyle name="Separador de milhares 2 42" xfId="6695" xr:uid="{00000000-0005-0000-0000-0000A3190000}"/>
    <cellStyle name="Separador de milhares 2 43" xfId="6696" xr:uid="{00000000-0005-0000-0000-0000A4190000}"/>
    <cellStyle name="Separador de milhares 2 44" xfId="6697" xr:uid="{00000000-0005-0000-0000-0000A5190000}"/>
    <cellStyle name="Separador de milhares 2 45" xfId="6698" xr:uid="{00000000-0005-0000-0000-0000A6190000}"/>
    <cellStyle name="Separador de milhares 2 46" xfId="6699" xr:uid="{00000000-0005-0000-0000-0000A7190000}"/>
    <cellStyle name="Separador de milhares 2 47" xfId="6700" xr:uid="{00000000-0005-0000-0000-0000A8190000}"/>
    <cellStyle name="Separador de milhares 2 48" xfId="6701" xr:uid="{00000000-0005-0000-0000-0000A9190000}"/>
    <cellStyle name="Separador de milhares 2 49" xfId="6702" xr:uid="{00000000-0005-0000-0000-0000AA190000}"/>
    <cellStyle name="Separador de milhares 2 5" xfId="611" xr:uid="{00000000-0005-0000-0000-0000AB190000}"/>
    <cellStyle name="Separador de milhares 2 50" xfId="6703" xr:uid="{00000000-0005-0000-0000-0000AC190000}"/>
    <cellStyle name="Separador de milhares 2 51" xfId="6704" xr:uid="{00000000-0005-0000-0000-0000AD190000}"/>
    <cellStyle name="Separador de milhares 2 52" xfId="6705" xr:uid="{00000000-0005-0000-0000-0000AE190000}"/>
    <cellStyle name="Separador de milhares 2 53" xfId="6706" xr:uid="{00000000-0005-0000-0000-0000AF190000}"/>
    <cellStyle name="Separador de milhares 2 54" xfId="6707" xr:uid="{00000000-0005-0000-0000-0000B0190000}"/>
    <cellStyle name="Separador de milhares 2 55" xfId="6708" xr:uid="{00000000-0005-0000-0000-0000B1190000}"/>
    <cellStyle name="Separador de milhares 2 56" xfId="6709" xr:uid="{00000000-0005-0000-0000-0000B2190000}"/>
    <cellStyle name="Separador de milhares 2 57" xfId="6710" xr:uid="{00000000-0005-0000-0000-0000B3190000}"/>
    <cellStyle name="Separador de milhares 2 58" xfId="6711" xr:uid="{00000000-0005-0000-0000-0000B4190000}"/>
    <cellStyle name="Separador de milhares 2 59" xfId="6712" xr:uid="{00000000-0005-0000-0000-0000B5190000}"/>
    <cellStyle name="Separador de milhares 2 6" xfId="612" xr:uid="{00000000-0005-0000-0000-0000B6190000}"/>
    <cellStyle name="Separador de milhares 2 60" xfId="6713" xr:uid="{00000000-0005-0000-0000-0000B7190000}"/>
    <cellStyle name="Separador de milhares 2 61" xfId="6714" xr:uid="{00000000-0005-0000-0000-0000B8190000}"/>
    <cellStyle name="Separador de milhares 2 62" xfId="6715" xr:uid="{00000000-0005-0000-0000-0000B9190000}"/>
    <cellStyle name="Separador de milhares 2 63" xfId="6716" xr:uid="{00000000-0005-0000-0000-0000BA190000}"/>
    <cellStyle name="Separador de milhares 2 64" xfId="6717" xr:uid="{00000000-0005-0000-0000-0000BB190000}"/>
    <cellStyle name="Separador de milhares 2 65" xfId="6718" xr:uid="{00000000-0005-0000-0000-0000BC190000}"/>
    <cellStyle name="Separador de milhares 2 66" xfId="6719" xr:uid="{00000000-0005-0000-0000-0000BD190000}"/>
    <cellStyle name="Separador de milhares 2 67" xfId="6720" xr:uid="{00000000-0005-0000-0000-0000BE190000}"/>
    <cellStyle name="Separador de milhares 2 68" xfId="6721" xr:uid="{00000000-0005-0000-0000-0000BF190000}"/>
    <cellStyle name="Separador de milhares 2 69" xfId="6722" xr:uid="{00000000-0005-0000-0000-0000C0190000}"/>
    <cellStyle name="Separador de milhares 2 7" xfId="613" xr:uid="{00000000-0005-0000-0000-0000C1190000}"/>
    <cellStyle name="Separador de milhares 2 70" xfId="6723" xr:uid="{00000000-0005-0000-0000-0000C2190000}"/>
    <cellStyle name="Separador de milhares 2 71" xfId="6724" xr:uid="{00000000-0005-0000-0000-0000C3190000}"/>
    <cellStyle name="Separador de milhares 2 72" xfId="6725" xr:uid="{00000000-0005-0000-0000-0000C4190000}"/>
    <cellStyle name="Separador de milhares 2 73" xfId="6726" xr:uid="{00000000-0005-0000-0000-0000C5190000}"/>
    <cellStyle name="Separador de milhares 2 74" xfId="6727" xr:uid="{00000000-0005-0000-0000-0000C6190000}"/>
    <cellStyle name="Separador de milhares 2 75" xfId="6728" xr:uid="{00000000-0005-0000-0000-0000C7190000}"/>
    <cellStyle name="Separador de milhares 2 76" xfId="6729" xr:uid="{00000000-0005-0000-0000-0000C8190000}"/>
    <cellStyle name="Separador de milhares 2 77" xfId="6730" xr:uid="{00000000-0005-0000-0000-0000C9190000}"/>
    <cellStyle name="Separador de milhares 2 78" xfId="6731" xr:uid="{00000000-0005-0000-0000-0000CA190000}"/>
    <cellStyle name="Separador de milhares 2 79" xfId="6732" xr:uid="{00000000-0005-0000-0000-0000CB190000}"/>
    <cellStyle name="Separador de milhares 2 8" xfId="614" xr:uid="{00000000-0005-0000-0000-0000CC190000}"/>
    <cellStyle name="Separador de milhares 2 80" xfId="6733" xr:uid="{00000000-0005-0000-0000-0000CD190000}"/>
    <cellStyle name="Separador de milhares 2 81" xfId="6734" xr:uid="{00000000-0005-0000-0000-0000CE190000}"/>
    <cellStyle name="Separador de milhares 2 82" xfId="6735" xr:uid="{00000000-0005-0000-0000-0000CF190000}"/>
    <cellStyle name="Separador de milhares 2 83" xfId="6736" xr:uid="{00000000-0005-0000-0000-0000D0190000}"/>
    <cellStyle name="Separador de milhares 2 84" xfId="6737" xr:uid="{00000000-0005-0000-0000-0000D1190000}"/>
    <cellStyle name="Separador de milhares 2 85" xfId="6738" xr:uid="{00000000-0005-0000-0000-0000D2190000}"/>
    <cellStyle name="Separador de milhares 2 86" xfId="6739" xr:uid="{00000000-0005-0000-0000-0000D3190000}"/>
    <cellStyle name="Separador de milhares 2 87" xfId="6740" xr:uid="{00000000-0005-0000-0000-0000D4190000}"/>
    <cellStyle name="Separador de milhares 2 88" xfId="6741" xr:uid="{00000000-0005-0000-0000-0000D5190000}"/>
    <cellStyle name="Separador de milhares 2 89" xfId="6742" xr:uid="{00000000-0005-0000-0000-0000D6190000}"/>
    <cellStyle name="Separador de milhares 2 9" xfId="615" xr:uid="{00000000-0005-0000-0000-0000D7190000}"/>
    <cellStyle name="Separador de milhares 2 90" xfId="6743" xr:uid="{00000000-0005-0000-0000-0000D8190000}"/>
    <cellStyle name="Separador de milhares 2 91" xfId="6744" xr:uid="{00000000-0005-0000-0000-0000D9190000}"/>
    <cellStyle name="Separador de milhares 2 92" xfId="6745" xr:uid="{00000000-0005-0000-0000-0000DA190000}"/>
    <cellStyle name="Separador de milhares 2 93" xfId="6746" xr:uid="{00000000-0005-0000-0000-0000DB190000}"/>
    <cellStyle name="Separador de milhares 2 94" xfId="6747" xr:uid="{00000000-0005-0000-0000-0000DC190000}"/>
    <cellStyle name="Separador de milhares 2 95" xfId="6748" xr:uid="{00000000-0005-0000-0000-0000DD190000}"/>
    <cellStyle name="Separador de milhares 2 96" xfId="6749" xr:uid="{00000000-0005-0000-0000-0000DE190000}"/>
    <cellStyle name="Separador de milhares 2 97" xfId="6750" xr:uid="{00000000-0005-0000-0000-0000DF190000}"/>
    <cellStyle name="Separador de milhares 2 98" xfId="6751" xr:uid="{00000000-0005-0000-0000-0000E0190000}"/>
    <cellStyle name="Separador de milhares 2 99" xfId="6752" xr:uid="{00000000-0005-0000-0000-0000E1190000}"/>
    <cellStyle name="Separador de milhares 20" xfId="6753" xr:uid="{00000000-0005-0000-0000-0000E2190000}"/>
    <cellStyle name="Separador de milhares 21" xfId="6754" xr:uid="{00000000-0005-0000-0000-0000E3190000}"/>
    <cellStyle name="Separador de milhares 22" xfId="6755" xr:uid="{00000000-0005-0000-0000-0000E4190000}"/>
    <cellStyle name="Separador de milhares 23" xfId="6756" xr:uid="{00000000-0005-0000-0000-0000E5190000}"/>
    <cellStyle name="Separador de milhares 28" xfId="616" xr:uid="{00000000-0005-0000-0000-0000E6190000}"/>
    <cellStyle name="Separador de milhares 28 2" xfId="617" xr:uid="{00000000-0005-0000-0000-0000E7190000}"/>
    <cellStyle name="Separador de milhares 3" xfId="618" xr:uid="{00000000-0005-0000-0000-0000E8190000}"/>
    <cellStyle name="Separador de milhares 3 10" xfId="6757" xr:uid="{00000000-0005-0000-0000-0000E9190000}"/>
    <cellStyle name="Separador de milhares 3 11" xfId="6758" xr:uid="{00000000-0005-0000-0000-0000EA190000}"/>
    <cellStyle name="Separador de milhares 3 12" xfId="6759" xr:uid="{00000000-0005-0000-0000-0000EB190000}"/>
    <cellStyle name="Separador de milhares 3 13" xfId="6760" xr:uid="{00000000-0005-0000-0000-0000EC190000}"/>
    <cellStyle name="Separador de milhares 3 14" xfId="6761" xr:uid="{00000000-0005-0000-0000-0000ED190000}"/>
    <cellStyle name="Separador de milhares 3 15" xfId="6762" xr:uid="{00000000-0005-0000-0000-0000EE190000}"/>
    <cellStyle name="Separador de milhares 3 16" xfId="6763" xr:uid="{00000000-0005-0000-0000-0000EF190000}"/>
    <cellStyle name="Separador de milhares 3 17" xfId="6764" xr:uid="{00000000-0005-0000-0000-0000F0190000}"/>
    <cellStyle name="Separador de milhares 3 18" xfId="6765" xr:uid="{00000000-0005-0000-0000-0000F1190000}"/>
    <cellStyle name="Separador de milhares 3 19" xfId="6766" xr:uid="{00000000-0005-0000-0000-0000F2190000}"/>
    <cellStyle name="Separador de milhares 3 2" xfId="619" xr:uid="{00000000-0005-0000-0000-0000F3190000}"/>
    <cellStyle name="Separador de milhares 3 2 2" xfId="620" xr:uid="{00000000-0005-0000-0000-0000F4190000}"/>
    <cellStyle name="Separador de milhares 3 2 2 2" xfId="621" xr:uid="{00000000-0005-0000-0000-0000F5190000}"/>
    <cellStyle name="Separador de milhares 3 20" xfId="6767" xr:uid="{00000000-0005-0000-0000-0000F6190000}"/>
    <cellStyle name="Separador de milhares 3 21" xfId="6768" xr:uid="{00000000-0005-0000-0000-0000F7190000}"/>
    <cellStyle name="Separador de milhares 3 22" xfId="6769" xr:uid="{00000000-0005-0000-0000-0000F8190000}"/>
    <cellStyle name="Separador de milhares 3 23" xfId="6770" xr:uid="{00000000-0005-0000-0000-0000F9190000}"/>
    <cellStyle name="Separador de milhares 3 28 2" xfId="7740" xr:uid="{00000000-0005-0000-0000-0000FA190000}"/>
    <cellStyle name="Separador de milhares 3 3" xfId="6771" xr:uid="{00000000-0005-0000-0000-0000FB190000}"/>
    <cellStyle name="Separador de milhares 3 4" xfId="6772" xr:uid="{00000000-0005-0000-0000-0000FC190000}"/>
    <cellStyle name="Separador de milhares 3 5" xfId="6773" xr:uid="{00000000-0005-0000-0000-0000FD190000}"/>
    <cellStyle name="Separador de milhares 3 6" xfId="6774" xr:uid="{00000000-0005-0000-0000-0000FE190000}"/>
    <cellStyle name="Separador de milhares 3 7" xfId="6775" xr:uid="{00000000-0005-0000-0000-0000FF190000}"/>
    <cellStyle name="Separador de milhares 3 8" xfId="6776" xr:uid="{00000000-0005-0000-0000-0000001A0000}"/>
    <cellStyle name="Separador de milhares 3 9" xfId="6777" xr:uid="{00000000-0005-0000-0000-0000011A0000}"/>
    <cellStyle name="Separador de milhares 3_PLANILHA" xfId="622" xr:uid="{00000000-0005-0000-0000-0000021A0000}"/>
    <cellStyle name="Separador de milhares 4" xfId="623" xr:uid="{00000000-0005-0000-0000-0000031A0000}"/>
    <cellStyle name="Separador de milhares 4 2" xfId="624" xr:uid="{00000000-0005-0000-0000-0000041A0000}"/>
    <cellStyle name="Separador de milhares 4 3" xfId="625" xr:uid="{00000000-0005-0000-0000-0000051A0000}"/>
    <cellStyle name="Separador de milhares 4 4" xfId="626" xr:uid="{00000000-0005-0000-0000-0000061A0000}"/>
    <cellStyle name="Separador de milhares 4 5" xfId="627" xr:uid="{00000000-0005-0000-0000-0000071A0000}"/>
    <cellStyle name="Separador de milhares 4 6" xfId="6778" xr:uid="{00000000-0005-0000-0000-0000081A0000}"/>
    <cellStyle name="Separador de milhares 4 7" xfId="6779" xr:uid="{00000000-0005-0000-0000-0000091A0000}"/>
    <cellStyle name="Separador de milhares 4_PLANILHA" xfId="628" xr:uid="{00000000-0005-0000-0000-00000A1A0000}"/>
    <cellStyle name="Separador de milhares 5" xfId="629" xr:uid="{00000000-0005-0000-0000-00000B1A0000}"/>
    <cellStyle name="Separador de milhares 6" xfId="630" xr:uid="{00000000-0005-0000-0000-00000C1A0000}"/>
    <cellStyle name="Separador de milhares 7" xfId="631" xr:uid="{00000000-0005-0000-0000-00000D1A0000}"/>
    <cellStyle name="Separador de milhares 8" xfId="6780" xr:uid="{00000000-0005-0000-0000-00000E1A0000}"/>
    <cellStyle name="Separador de milhares 9" xfId="6781" xr:uid="{00000000-0005-0000-0000-00000F1A0000}"/>
    <cellStyle name="Texto de Aviso 10" xfId="632" xr:uid="{00000000-0005-0000-0000-0000101A0000}"/>
    <cellStyle name="Texto de Aviso 100" xfId="6782" xr:uid="{00000000-0005-0000-0000-0000111A0000}"/>
    <cellStyle name="Texto de Aviso 101" xfId="6783" xr:uid="{00000000-0005-0000-0000-0000121A0000}"/>
    <cellStyle name="Texto de Aviso 102" xfId="6784" xr:uid="{00000000-0005-0000-0000-0000131A0000}"/>
    <cellStyle name="Texto de Aviso 103" xfId="6785" xr:uid="{00000000-0005-0000-0000-0000141A0000}"/>
    <cellStyle name="Texto de Aviso 104" xfId="6786" xr:uid="{00000000-0005-0000-0000-0000151A0000}"/>
    <cellStyle name="Texto de Aviso 105" xfId="6787" xr:uid="{00000000-0005-0000-0000-0000161A0000}"/>
    <cellStyle name="Texto de Aviso 106" xfId="6788" xr:uid="{00000000-0005-0000-0000-0000171A0000}"/>
    <cellStyle name="Texto de Aviso 107" xfId="6789" xr:uid="{00000000-0005-0000-0000-0000181A0000}"/>
    <cellStyle name="Texto de Aviso 108" xfId="6790" xr:uid="{00000000-0005-0000-0000-0000191A0000}"/>
    <cellStyle name="Texto de Aviso 109" xfId="6791" xr:uid="{00000000-0005-0000-0000-00001A1A0000}"/>
    <cellStyle name="Texto de Aviso 11" xfId="633" xr:uid="{00000000-0005-0000-0000-00001B1A0000}"/>
    <cellStyle name="Texto de Aviso 110" xfId="6792" xr:uid="{00000000-0005-0000-0000-00001C1A0000}"/>
    <cellStyle name="Texto de Aviso 111" xfId="6793" xr:uid="{00000000-0005-0000-0000-00001D1A0000}"/>
    <cellStyle name="Texto de Aviso 112" xfId="6794" xr:uid="{00000000-0005-0000-0000-00001E1A0000}"/>
    <cellStyle name="Texto de Aviso 113" xfId="6795" xr:uid="{00000000-0005-0000-0000-00001F1A0000}"/>
    <cellStyle name="Texto de Aviso 114" xfId="6796" xr:uid="{00000000-0005-0000-0000-0000201A0000}"/>
    <cellStyle name="Texto de Aviso 115" xfId="6797" xr:uid="{00000000-0005-0000-0000-0000211A0000}"/>
    <cellStyle name="Texto de Aviso 116" xfId="6798" xr:uid="{00000000-0005-0000-0000-0000221A0000}"/>
    <cellStyle name="Texto de Aviso 117" xfId="6799" xr:uid="{00000000-0005-0000-0000-0000231A0000}"/>
    <cellStyle name="Texto de Aviso 118" xfId="6800" xr:uid="{00000000-0005-0000-0000-0000241A0000}"/>
    <cellStyle name="Texto de Aviso 119" xfId="6801" xr:uid="{00000000-0005-0000-0000-0000251A0000}"/>
    <cellStyle name="Texto de Aviso 12" xfId="634" xr:uid="{00000000-0005-0000-0000-0000261A0000}"/>
    <cellStyle name="Texto de Aviso 120" xfId="6802" xr:uid="{00000000-0005-0000-0000-0000271A0000}"/>
    <cellStyle name="Texto de Aviso 121" xfId="6803" xr:uid="{00000000-0005-0000-0000-0000281A0000}"/>
    <cellStyle name="Texto de Aviso 122" xfId="6804" xr:uid="{00000000-0005-0000-0000-0000291A0000}"/>
    <cellStyle name="Texto de Aviso 123" xfId="6805" xr:uid="{00000000-0005-0000-0000-00002A1A0000}"/>
    <cellStyle name="Texto de Aviso 124" xfId="6806" xr:uid="{00000000-0005-0000-0000-00002B1A0000}"/>
    <cellStyle name="Texto de Aviso 125" xfId="6807" xr:uid="{00000000-0005-0000-0000-00002C1A0000}"/>
    <cellStyle name="Texto de Aviso 126" xfId="6808" xr:uid="{00000000-0005-0000-0000-00002D1A0000}"/>
    <cellStyle name="Texto de Aviso 127" xfId="6809" xr:uid="{00000000-0005-0000-0000-00002E1A0000}"/>
    <cellStyle name="Texto de Aviso 128" xfId="6810" xr:uid="{00000000-0005-0000-0000-00002F1A0000}"/>
    <cellStyle name="Texto de Aviso 129" xfId="6811" xr:uid="{00000000-0005-0000-0000-0000301A0000}"/>
    <cellStyle name="Texto de Aviso 13" xfId="635" xr:uid="{00000000-0005-0000-0000-0000311A0000}"/>
    <cellStyle name="Texto de Aviso 130" xfId="6812" xr:uid="{00000000-0005-0000-0000-0000321A0000}"/>
    <cellStyle name="Texto de Aviso 131" xfId="6813" xr:uid="{00000000-0005-0000-0000-0000331A0000}"/>
    <cellStyle name="Texto de Aviso 132" xfId="6814" xr:uid="{00000000-0005-0000-0000-0000341A0000}"/>
    <cellStyle name="Texto de Aviso 133" xfId="6815" xr:uid="{00000000-0005-0000-0000-0000351A0000}"/>
    <cellStyle name="Texto de Aviso 134" xfId="6816" xr:uid="{00000000-0005-0000-0000-0000361A0000}"/>
    <cellStyle name="Texto de Aviso 14" xfId="636" xr:uid="{00000000-0005-0000-0000-0000371A0000}"/>
    <cellStyle name="Texto de Aviso 15" xfId="637" xr:uid="{00000000-0005-0000-0000-0000381A0000}"/>
    <cellStyle name="Texto de Aviso 16" xfId="6817" xr:uid="{00000000-0005-0000-0000-0000391A0000}"/>
    <cellStyle name="Texto de Aviso 17" xfId="6818" xr:uid="{00000000-0005-0000-0000-00003A1A0000}"/>
    <cellStyle name="Texto de Aviso 18" xfId="6819" xr:uid="{00000000-0005-0000-0000-00003B1A0000}"/>
    <cellStyle name="Texto de Aviso 19" xfId="6820" xr:uid="{00000000-0005-0000-0000-00003C1A0000}"/>
    <cellStyle name="Texto de Aviso 2" xfId="638" xr:uid="{00000000-0005-0000-0000-00003D1A0000}"/>
    <cellStyle name="Texto de Aviso 20" xfId="6821" xr:uid="{00000000-0005-0000-0000-00003E1A0000}"/>
    <cellStyle name="Texto de Aviso 21" xfId="6822" xr:uid="{00000000-0005-0000-0000-00003F1A0000}"/>
    <cellStyle name="Texto de Aviso 22" xfId="6823" xr:uid="{00000000-0005-0000-0000-0000401A0000}"/>
    <cellStyle name="Texto de Aviso 23" xfId="6824" xr:uid="{00000000-0005-0000-0000-0000411A0000}"/>
    <cellStyle name="Texto de Aviso 24" xfId="6825" xr:uid="{00000000-0005-0000-0000-0000421A0000}"/>
    <cellStyle name="Texto de Aviso 25" xfId="6826" xr:uid="{00000000-0005-0000-0000-0000431A0000}"/>
    <cellStyle name="Texto de Aviso 26" xfId="6827" xr:uid="{00000000-0005-0000-0000-0000441A0000}"/>
    <cellStyle name="Texto de Aviso 27" xfId="6828" xr:uid="{00000000-0005-0000-0000-0000451A0000}"/>
    <cellStyle name="Texto de Aviso 28" xfId="6829" xr:uid="{00000000-0005-0000-0000-0000461A0000}"/>
    <cellStyle name="Texto de Aviso 29" xfId="6830" xr:uid="{00000000-0005-0000-0000-0000471A0000}"/>
    <cellStyle name="Texto de Aviso 3" xfId="639" xr:uid="{00000000-0005-0000-0000-0000481A0000}"/>
    <cellStyle name="Texto de Aviso 30" xfId="6831" xr:uid="{00000000-0005-0000-0000-0000491A0000}"/>
    <cellStyle name="Texto de Aviso 31" xfId="6832" xr:uid="{00000000-0005-0000-0000-00004A1A0000}"/>
    <cellStyle name="Texto de Aviso 32" xfId="6833" xr:uid="{00000000-0005-0000-0000-00004B1A0000}"/>
    <cellStyle name="Texto de Aviso 33" xfId="6834" xr:uid="{00000000-0005-0000-0000-00004C1A0000}"/>
    <cellStyle name="Texto de Aviso 34" xfId="6835" xr:uid="{00000000-0005-0000-0000-00004D1A0000}"/>
    <cellStyle name="Texto de Aviso 35" xfId="6836" xr:uid="{00000000-0005-0000-0000-00004E1A0000}"/>
    <cellStyle name="Texto de Aviso 36" xfId="6837" xr:uid="{00000000-0005-0000-0000-00004F1A0000}"/>
    <cellStyle name="Texto de Aviso 37" xfId="6838" xr:uid="{00000000-0005-0000-0000-0000501A0000}"/>
    <cellStyle name="Texto de Aviso 38" xfId="6839" xr:uid="{00000000-0005-0000-0000-0000511A0000}"/>
    <cellStyle name="Texto de Aviso 39" xfId="6840" xr:uid="{00000000-0005-0000-0000-0000521A0000}"/>
    <cellStyle name="Texto de Aviso 4" xfId="640" xr:uid="{00000000-0005-0000-0000-0000531A0000}"/>
    <cellStyle name="Texto de Aviso 40" xfId="6841" xr:uid="{00000000-0005-0000-0000-0000541A0000}"/>
    <cellStyle name="Texto de Aviso 41" xfId="6842" xr:uid="{00000000-0005-0000-0000-0000551A0000}"/>
    <cellStyle name="Texto de Aviso 42" xfId="6843" xr:uid="{00000000-0005-0000-0000-0000561A0000}"/>
    <cellStyle name="Texto de Aviso 43" xfId="6844" xr:uid="{00000000-0005-0000-0000-0000571A0000}"/>
    <cellStyle name="Texto de Aviso 44" xfId="6845" xr:uid="{00000000-0005-0000-0000-0000581A0000}"/>
    <cellStyle name="Texto de Aviso 45" xfId="6846" xr:uid="{00000000-0005-0000-0000-0000591A0000}"/>
    <cellStyle name="Texto de Aviso 46" xfId="6847" xr:uid="{00000000-0005-0000-0000-00005A1A0000}"/>
    <cellStyle name="Texto de Aviso 47" xfId="6848" xr:uid="{00000000-0005-0000-0000-00005B1A0000}"/>
    <cellStyle name="Texto de Aviso 48" xfId="6849" xr:uid="{00000000-0005-0000-0000-00005C1A0000}"/>
    <cellStyle name="Texto de Aviso 49" xfId="6850" xr:uid="{00000000-0005-0000-0000-00005D1A0000}"/>
    <cellStyle name="Texto de Aviso 5" xfId="641" xr:uid="{00000000-0005-0000-0000-00005E1A0000}"/>
    <cellStyle name="Texto de Aviso 50" xfId="6851" xr:uid="{00000000-0005-0000-0000-00005F1A0000}"/>
    <cellStyle name="Texto de Aviso 51" xfId="6852" xr:uid="{00000000-0005-0000-0000-0000601A0000}"/>
    <cellStyle name="Texto de Aviso 52" xfId="6853" xr:uid="{00000000-0005-0000-0000-0000611A0000}"/>
    <cellStyle name="Texto de Aviso 53" xfId="6854" xr:uid="{00000000-0005-0000-0000-0000621A0000}"/>
    <cellStyle name="Texto de Aviso 54" xfId="6855" xr:uid="{00000000-0005-0000-0000-0000631A0000}"/>
    <cellStyle name="Texto de Aviso 55" xfId="6856" xr:uid="{00000000-0005-0000-0000-0000641A0000}"/>
    <cellStyle name="Texto de Aviso 56" xfId="6857" xr:uid="{00000000-0005-0000-0000-0000651A0000}"/>
    <cellStyle name="Texto de Aviso 57" xfId="6858" xr:uid="{00000000-0005-0000-0000-0000661A0000}"/>
    <cellStyle name="Texto de Aviso 58" xfId="6859" xr:uid="{00000000-0005-0000-0000-0000671A0000}"/>
    <cellStyle name="Texto de Aviso 59" xfId="6860" xr:uid="{00000000-0005-0000-0000-0000681A0000}"/>
    <cellStyle name="Texto de Aviso 6" xfId="642" xr:uid="{00000000-0005-0000-0000-0000691A0000}"/>
    <cellStyle name="Texto de Aviso 60" xfId="6861" xr:uid="{00000000-0005-0000-0000-00006A1A0000}"/>
    <cellStyle name="Texto de Aviso 61" xfId="6862" xr:uid="{00000000-0005-0000-0000-00006B1A0000}"/>
    <cellStyle name="Texto de Aviso 62" xfId="6863" xr:uid="{00000000-0005-0000-0000-00006C1A0000}"/>
    <cellStyle name="Texto de Aviso 63" xfId="6864" xr:uid="{00000000-0005-0000-0000-00006D1A0000}"/>
    <cellStyle name="Texto de Aviso 64" xfId="6865" xr:uid="{00000000-0005-0000-0000-00006E1A0000}"/>
    <cellStyle name="Texto de Aviso 65" xfId="6866" xr:uid="{00000000-0005-0000-0000-00006F1A0000}"/>
    <cellStyle name="Texto de Aviso 66" xfId="6867" xr:uid="{00000000-0005-0000-0000-0000701A0000}"/>
    <cellStyle name="Texto de Aviso 67" xfId="6868" xr:uid="{00000000-0005-0000-0000-0000711A0000}"/>
    <cellStyle name="Texto de Aviso 68" xfId="6869" xr:uid="{00000000-0005-0000-0000-0000721A0000}"/>
    <cellStyle name="Texto de Aviso 69" xfId="6870" xr:uid="{00000000-0005-0000-0000-0000731A0000}"/>
    <cellStyle name="Texto de Aviso 7" xfId="643" xr:uid="{00000000-0005-0000-0000-0000741A0000}"/>
    <cellStyle name="Texto de Aviso 70" xfId="6871" xr:uid="{00000000-0005-0000-0000-0000751A0000}"/>
    <cellStyle name="Texto de Aviso 71" xfId="6872" xr:uid="{00000000-0005-0000-0000-0000761A0000}"/>
    <cellStyle name="Texto de Aviso 72" xfId="6873" xr:uid="{00000000-0005-0000-0000-0000771A0000}"/>
    <cellStyle name="Texto de Aviso 73" xfId="6874" xr:uid="{00000000-0005-0000-0000-0000781A0000}"/>
    <cellStyle name="Texto de Aviso 74" xfId="6875" xr:uid="{00000000-0005-0000-0000-0000791A0000}"/>
    <cellStyle name="Texto de Aviso 75" xfId="6876" xr:uid="{00000000-0005-0000-0000-00007A1A0000}"/>
    <cellStyle name="Texto de Aviso 76" xfId="6877" xr:uid="{00000000-0005-0000-0000-00007B1A0000}"/>
    <cellStyle name="Texto de Aviso 77" xfId="6878" xr:uid="{00000000-0005-0000-0000-00007C1A0000}"/>
    <cellStyle name="Texto de Aviso 78" xfId="6879" xr:uid="{00000000-0005-0000-0000-00007D1A0000}"/>
    <cellStyle name="Texto de Aviso 79" xfId="6880" xr:uid="{00000000-0005-0000-0000-00007E1A0000}"/>
    <cellStyle name="Texto de Aviso 8" xfId="644" xr:uid="{00000000-0005-0000-0000-00007F1A0000}"/>
    <cellStyle name="Texto de Aviso 80" xfId="6881" xr:uid="{00000000-0005-0000-0000-0000801A0000}"/>
    <cellStyle name="Texto de Aviso 81" xfId="6882" xr:uid="{00000000-0005-0000-0000-0000811A0000}"/>
    <cellStyle name="Texto de Aviso 82" xfId="6883" xr:uid="{00000000-0005-0000-0000-0000821A0000}"/>
    <cellStyle name="Texto de Aviso 83" xfId="6884" xr:uid="{00000000-0005-0000-0000-0000831A0000}"/>
    <cellStyle name="Texto de Aviso 84" xfId="6885" xr:uid="{00000000-0005-0000-0000-0000841A0000}"/>
    <cellStyle name="Texto de Aviso 85" xfId="6886" xr:uid="{00000000-0005-0000-0000-0000851A0000}"/>
    <cellStyle name="Texto de Aviso 86" xfId="6887" xr:uid="{00000000-0005-0000-0000-0000861A0000}"/>
    <cellStyle name="Texto de Aviso 87" xfId="6888" xr:uid="{00000000-0005-0000-0000-0000871A0000}"/>
    <cellStyle name="Texto de Aviso 88" xfId="6889" xr:uid="{00000000-0005-0000-0000-0000881A0000}"/>
    <cellStyle name="Texto de Aviso 89" xfId="6890" xr:uid="{00000000-0005-0000-0000-0000891A0000}"/>
    <cellStyle name="Texto de Aviso 9" xfId="645" xr:uid="{00000000-0005-0000-0000-00008A1A0000}"/>
    <cellStyle name="Texto de Aviso 90" xfId="6891" xr:uid="{00000000-0005-0000-0000-00008B1A0000}"/>
    <cellStyle name="Texto de Aviso 91" xfId="6892" xr:uid="{00000000-0005-0000-0000-00008C1A0000}"/>
    <cellStyle name="Texto de Aviso 92" xfId="6893" xr:uid="{00000000-0005-0000-0000-00008D1A0000}"/>
    <cellStyle name="Texto de Aviso 93" xfId="6894" xr:uid="{00000000-0005-0000-0000-00008E1A0000}"/>
    <cellStyle name="Texto de Aviso 94" xfId="6895" xr:uid="{00000000-0005-0000-0000-00008F1A0000}"/>
    <cellStyle name="Texto de Aviso 95" xfId="6896" xr:uid="{00000000-0005-0000-0000-0000901A0000}"/>
    <cellStyle name="Texto de Aviso 96" xfId="6897" xr:uid="{00000000-0005-0000-0000-0000911A0000}"/>
    <cellStyle name="Texto de Aviso 97" xfId="6898" xr:uid="{00000000-0005-0000-0000-0000921A0000}"/>
    <cellStyle name="Texto de Aviso 98" xfId="6899" xr:uid="{00000000-0005-0000-0000-0000931A0000}"/>
    <cellStyle name="Texto de Aviso 99" xfId="6900" xr:uid="{00000000-0005-0000-0000-0000941A0000}"/>
    <cellStyle name="Texto Explicativo 10" xfId="646" xr:uid="{00000000-0005-0000-0000-0000951A0000}"/>
    <cellStyle name="Texto Explicativo 100" xfId="6901" xr:uid="{00000000-0005-0000-0000-0000961A0000}"/>
    <cellStyle name="Texto Explicativo 101" xfId="6902" xr:uid="{00000000-0005-0000-0000-0000971A0000}"/>
    <cellStyle name="Texto Explicativo 102" xfId="6903" xr:uid="{00000000-0005-0000-0000-0000981A0000}"/>
    <cellStyle name="Texto Explicativo 103" xfId="6904" xr:uid="{00000000-0005-0000-0000-0000991A0000}"/>
    <cellStyle name="Texto Explicativo 104" xfId="6905" xr:uid="{00000000-0005-0000-0000-00009A1A0000}"/>
    <cellStyle name="Texto Explicativo 105" xfId="6906" xr:uid="{00000000-0005-0000-0000-00009B1A0000}"/>
    <cellStyle name="Texto Explicativo 106" xfId="6907" xr:uid="{00000000-0005-0000-0000-00009C1A0000}"/>
    <cellStyle name="Texto Explicativo 107" xfId="6908" xr:uid="{00000000-0005-0000-0000-00009D1A0000}"/>
    <cellStyle name="Texto Explicativo 108" xfId="6909" xr:uid="{00000000-0005-0000-0000-00009E1A0000}"/>
    <cellStyle name="Texto Explicativo 109" xfId="6910" xr:uid="{00000000-0005-0000-0000-00009F1A0000}"/>
    <cellStyle name="Texto Explicativo 11" xfId="647" xr:uid="{00000000-0005-0000-0000-0000A01A0000}"/>
    <cellStyle name="Texto Explicativo 110" xfId="6911" xr:uid="{00000000-0005-0000-0000-0000A11A0000}"/>
    <cellStyle name="Texto Explicativo 111" xfId="6912" xr:uid="{00000000-0005-0000-0000-0000A21A0000}"/>
    <cellStyle name="Texto Explicativo 112" xfId="6913" xr:uid="{00000000-0005-0000-0000-0000A31A0000}"/>
    <cellStyle name="Texto Explicativo 113" xfId="6914" xr:uid="{00000000-0005-0000-0000-0000A41A0000}"/>
    <cellStyle name="Texto Explicativo 114" xfId="6915" xr:uid="{00000000-0005-0000-0000-0000A51A0000}"/>
    <cellStyle name="Texto Explicativo 115" xfId="6916" xr:uid="{00000000-0005-0000-0000-0000A61A0000}"/>
    <cellStyle name="Texto Explicativo 116" xfId="6917" xr:uid="{00000000-0005-0000-0000-0000A71A0000}"/>
    <cellStyle name="Texto Explicativo 117" xfId="6918" xr:uid="{00000000-0005-0000-0000-0000A81A0000}"/>
    <cellStyle name="Texto Explicativo 118" xfId="6919" xr:uid="{00000000-0005-0000-0000-0000A91A0000}"/>
    <cellStyle name="Texto Explicativo 119" xfId="6920" xr:uid="{00000000-0005-0000-0000-0000AA1A0000}"/>
    <cellStyle name="Texto Explicativo 12" xfId="648" xr:uid="{00000000-0005-0000-0000-0000AB1A0000}"/>
    <cellStyle name="Texto Explicativo 120" xfId="6921" xr:uid="{00000000-0005-0000-0000-0000AC1A0000}"/>
    <cellStyle name="Texto Explicativo 121" xfId="6922" xr:uid="{00000000-0005-0000-0000-0000AD1A0000}"/>
    <cellStyle name="Texto Explicativo 122" xfId="6923" xr:uid="{00000000-0005-0000-0000-0000AE1A0000}"/>
    <cellStyle name="Texto Explicativo 123" xfId="6924" xr:uid="{00000000-0005-0000-0000-0000AF1A0000}"/>
    <cellStyle name="Texto Explicativo 124" xfId="6925" xr:uid="{00000000-0005-0000-0000-0000B01A0000}"/>
    <cellStyle name="Texto Explicativo 125" xfId="6926" xr:uid="{00000000-0005-0000-0000-0000B11A0000}"/>
    <cellStyle name="Texto Explicativo 126" xfId="6927" xr:uid="{00000000-0005-0000-0000-0000B21A0000}"/>
    <cellStyle name="Texto Explicativo 127" xfId="6928" xr:uid="{00000000-0005-0000-0000-0000B31A0000}"/>
    <cellStyle name="Texto Explicativo 128" xfId="6929" xr:uid="{00000000-0005-0000-0000-0000B41A0000}"/>
    <cellStyle name="Texto Explicativo 129" xfId="6930" xr:uid="{00000000-0005-0000-0000-0000B51A0000}"/>
    <cellStyle name="Texto Explicativo 13" xfId="649" xr:uid="{00000000-0005-0000-0000-0000B61A0000}"/>
    <cellStyle name="Texto Explicativo 130" xfId="6931" xr:uid="{00000000-0005-0000-0000-0000B71A0000}"/>
    <cellStyle name="Texto Explicativo 131" xfId="6932" xr:uid="{00000000-0005-0000-0000-0000B81A0000}"/>
    <cellStyle name="Texto Explicativo 132" xfId="6933" xr:uid="{00000000-0005-0000-0000-0000B91A0000}"/>
    <cellStyle name="Texto Explicativo 133" xfId="6934" xr:uid="{00000000-0005-0000-0000-0000BA1A0000}"/>
    <cellStyle name="Texto Explicativo 134" xfId="6935" xr:uid="{00000000-0005-0000-0000-0000BB1A0000}"/>
    <cellStyle name="Texto Explicativo 14" xfId="650" xr:uid="{00000000-0005-0000-0000-0000BC1A0000}"/>
    <cellStyle name="Texto Explicativo 15" xfId="651" xr:uid="{00000000-0005-0000-0000-0000BD1A0000}"/>
    <cellStyle name="Texto Explicativo 16" xfId="6936" xr:uid="{00000000-0005-0000-0000-0000BE1A0000}"/>
    <cellStyle name="Texto Explicativo 17" xfId="6937" xr:uid="{00000000-0005-0000-0000-0000BF1A0000}"/>
    <cellStyle name="Texto Explicativo 18" xfId="6938" xr:uid="{00000000-0005-0000-0000-0000C01A0000}"/>
    <cellStyle name="Texto Explicativo 19" xfId="6939" xr:uid="{00000000-0005-0000-0000-0000C11A0000}"/>
    <cellStyle name="Texto Explicativo 2" xfId="652" xr:uid="{00000000-0005-0000-0000-0000C21A0000}"/>
    <cellStyle name="Texto Explicativo 20" xfId="6940" xr:uid="{00000000-0005-0000-0000-0000C31A0000}"/>
    <cellStyle name="Texto Explicativo 21" xfId="6941" xr:uid="{00000000-0005-0000-0000-0000C41A0000}"/>
    <cellStyle name="Texto Explicativo 22" xfId="6942" xr:uid="{00000000-0005-0000-0000-0000C51A0000}"/>
    <cellStyle name="Texto Explicativo 23" xfId="6943" xr:uid="{00000000-0005-0000-0000-0000C61A0000}"/>
    <cellStyle name="Texto Explicativo 24" xfId="6944" xr:uid="{00000000-0005-0000-0000-0000C71A0000}"/>
    <cellStyle name="Texto Explicativo 25" xfId="6945" xr:uid="{00000000-0005-0000-0000-0000C81A0000}"/>
    <cellStyle name="Texto Explicativo 26" xfId="6946" xr:uid="{00000000-0005-0000-0000-0000C91A0000}"/>
    <cellStyle name="Texto Explicativo 27" xfId="6947" xr:uid="{00000000-0005-0000-0000-0000CA1A0000}"/>
    <cellStyle name="Texto Explicativo 28" xfId="6948" xr:uid="{00000000-0005-0000-0000-0000CB1A0000}"/>
    <cellStyle name="Texto Explicativo 29" xfId="6949" xr:uid="{00000000-0005-0000-0000-0000CC1A0000}"/>
    <cellStyle name="Texto Explicativo 3" xfId="653" xr:uid="{00000000-0005-0000-0000-0000CD1A0000}"/>
    <cellStyle name="Texto Explicativo 30" xfId="6950" xr:uid="{00000000-0005-0000-0000-0000CE1A0000}"/>
    <cellStyle name="Texto Explicativo 31" xfId="6951" xr:uid="{00000000-0005-0000-0000-0000CF1A0000}"/>
    <cellStyle name="Texto Explicativo 32" xfId="6952" xr:uid="{00000000-0005-0000-0000-0000D01A0000}"/>
    <cellStyle name="Texto Explicativo 33" xfId="6953" xr:uid="{00000000-0005-0000-0000-0000D11A0000}"/>
    <cellStyle name="Texto Explicativo 34" xfId="6954" xr:uid="{00000000-0005-0000-0000-0000D21A0000}"/>
    <cellStyle name="Texto Explicativo 35" xfId="6955" xr:uid="{00000000-0005-0000-0000-0000D31A0000}"/>
    <cellStyle name="Texto Explicativo 36" xfId="6956" xr:uid="{00000000-0005-0000-0000-0000D41A0000}"/>
    <cellStyle name="Texto Explicativo 37" xfId="6957" xr:uid="{00000000-0005-0000-0000-0000D51A0000}"/>
    <cellStyle name="Texto Explicativo 38" xfId="6958" xr:uid="{00000000-0005-0000-0000-0000D61A0000}"/>
    <cellStyle name="Texto Explicativo 39" xfId="6959" xr:uid="{00000000-0005-0000-0000-0000D71A0000}"/>
    <cellStyle name="Texto Explicativo 4" xfId="654" xr:uid="{00000000-0005-0000-0000-0000D81A0000}"/>
    <cellStyle name="Texto Explicativo 40" xfId="6960" xr:uid="{00000000-0005-0000-0000-0000D91A0000}"/>
    <cellStyle name="Texto Explicativo 41" xfId="6961" xr:uid="{00000000-0005-0000-0000-0000DA1A0000}"/>
    <cellStyle name="Texto Explicativo 42" xfId="6962" xr:uid="{00000000-0005-0000-0000-0000DB1A0000}"/>
    <cellStyle name="Texto Explicativo 43" xfId="6963" xr:uid="{00000000-0005-0000-0000-0000DC1A0000}"/>
    <cellStyle name="Texto Explicativo 44" xfId="6964" xr:uid="{00000000-0005-0000-0000-0000DD1A0000}"/>
    <cellStyle name="Texto Explicativo 45" xfId="6965" xr:uid="{00000000-0005-0000-0000-0000DE1A0000}"/>
    <cellStyle name="Texto Explicativo 46" xfId="6966" xr:uid="{00000000-0005-0000-0000-0000DF1A0000}"/>
    <cellStyle name="Texto Explicativo 47" xfId="6967" xr:uid="{00000000-0005-0000-0000-0000E01A0000}"/>
    <cellStyle name="Texto Explicativo 48" xfId="6968" xr:uid="{00000000-0005-0000-0000-0000E11A0000}"/>
    <cellStyle name="Texto Explicativo 49" xfId="6969" xr:uid="{00000000-0005-0000-0000-0000E21A0000}"/>
    <cellStyle name="Texto Explicativo 5" xfId="655" xr:uid="{00000000-0005-0000-0000-0000E31A0000}"/>
    <cellStyle name="Texto Explicativo 50" xfId="6970" xr:uid="{00000000-0005-0000-0000-0000E41A0000}"/>
    <cellStyle name="Texto Explicativo 51" xfId="6971" xr:uid="{00000000-0005-0000-0000-0000E51A0000}"/>
    <cellStyle name="Texto Explicativo 52" xfId="6972" xr:uid="{00000000-0005-0000-0000-0000E61A0000}"/>
    <cellStyle name="Texto Explicativo 53" xfId="6973" xr:uid="{00000000-0005-0000-0000-0000E71A0000}"/>
    <cellStyle name="Texto Explicativo 54" xfId="6974" xr:uid="{00000000-0005-0000-0000-0000E81A0000}"/>
    <cellStyle name="Texto Explicativo 55" xfId="6975" xr:uid="{00000000-0005-0000-0000-0000E91A0000}"/>
    <cellStyle name="Texto Explicativo 56" xfId="6976" xr:uid="{00000000-0005-0000-0000-0000EA1A0000}"/>
    <cellStyle name="Texto Explicativo 57" xfId="6977" xr:uid="{00000000-0005-0000-0000-0000EB1A0000}"/>
    <cellStyle name="Texto Explicativo 58" xfId="6978" xr:uid="{00000000-0005-0000-0000-0000EC1A0000}"/>
    <cellStyle name="Texto Explicativo 59" xfId="6979" xr:uid="{00000000-0005-0000-0000-0000ED1A0000}"/>
    <cellStyle name="Texto Explicativo 6" xfId="656" xr:uid="{00000000-0005-0000-0000-0000EE1A0000}"/>
    <cellStyle name="Texto Explicativo 60" xfId="6980" xr:uid="{00000000-0005-0000-0000-0000EF1A0000}"/>
    <cellStyle name="Texto Explicativo 61" xfId="6981" xr:uid="{00000000-0005-0000-0000-0000F01A0000}"/>
    <cellStyle name="Texto Explicativo 62" xfId="6982" xr:uid="{00000000-0005-0000-0000-0000F11A0000}"/>
    <cellStyle name="Texto Explicativo 63" xfId="6983" xr:uid="{00000000-0005-0000-0000-0000F21A0000}"/>
    <cellStyle name="Texto Explicativo 64" xfId="6984" xr:uid="{00000000-0005-0000-0000-0000F31A0000}"/>
    <cellStyle name="Texto Explicativo 65" xfId="6985" xr:uid="{00000000-0005-0000-0000-0000F41A0000}"/>
    <cellStyle name="Texto Explicativo 66" xfId="6986" xr:uid="{00000000-0005-0000-0000-0000F51A0000}"/>
    <cellStyle name="Texto Explicativo 67" xfId="6987" xr:uid="{00000000-0005-0000-0000-0000F61A0000}"/>
    <cellStyle name="Texto Explicativo 68" xfId="6988" xr:uid="{00000000-0005-0000-0000-0000F71A0000}"/>
    <cellStyle name="Texto Explicativo 69" xfId="6989" xr:uid="{00000000-0005-0000-0000-0000F81A0000}"/>
    <cellStyle name="Texto Explicativo 7" xfId="657" xr:uid="{00000000-0005-0000-0000-0000F91A0000}"/>
    <cellStyle name="Texto Explicativo 70" xfId="6990" xr:uid="{00000000-0005-0000-0000-0000FA1A0000}"/>
    <cellStyle name="Texto Explicativo 71" xfId="6991" xr:uid="{00000000-0005-0000-0000-0000FB1A0000}"/>
    <cellStyle name="Texto Explicativo 72" xfId="6992" xr:uid="{00000000-0005-0000-0000-0000FC1A0000}"/>
    <cellStyle name="Texto Explicativo 73" xfId="6993" xr:uid="{00000000-0005-0000-0000-0000FD1A0000}"/>
    <cellStyle name="Texto Explicativo 74" xfId="6994" xr:uid="{00000000-0005-0000-0000-0000FE1A0000}"/>
    <cellStyle name="Texto Explicativo 75" xfId="6995" xr:uid="{00000000-0005-0000-0000-0000FF1A0000}"/>
    <cellStyle name="Texto Explicativo 76" xfId="6996" xr:uid="{00000000-0005-0000-0000-0000001B0000}"/>
    <cellStyle name="Texto Explicativo 77" xfId="6997" xr:uid="{00000000-0005-0000-0000-0000011B0000}"/>
    <cellStyle name="Texto Explicativo 78" xfId="6998" xr:uid="{00000000-0005-0000-0000-0000021B0000}"/>
    <cellStyle name="Texto Explicativo 79" xfId="6999" xr:uid="{00000000-0005-0000-0000-0000031B0000}"/>
    <cellStyle name="Texto Explicativo 8" xfId="658" xr:uid="{00000000-0005-0000-0000-0000041B0000}"/>
    <cellStyle name="Texto Explicativo 80" xfId="7000" xr:uid="{00000000-0005-0000-0000-0000051B0000}"/>
    <cellStyle name="Texto Explicativo 81" xfId="7001" xr:uid="{00000000-0005-0000-0000-0000061B0000}"/>
    <cellStyle name="Texto Explicativo 82" xfId="7002" xr:uid="{00000000-0005-0000-0000-0000071B0000}"/>
    <cellStyle name="Texto Explicativo 83" xfId="7003" xr:uid="{00000000-0005-0000-0000-0000081B0000}"/>
    <cellStyle name="Texto Explicativo 84" xfId="7004" xr:uid="{00000000-0005-0000-0000-0000091B0000}"/>
    <cellStyle name="Texto Explicativo 85" xfId="7005" xr:uid="{00000000-0005-0000-0000-00000A1B0000}"/>
    <cellStyle name="Texto Explicativo 86" xfId="7006" xr:uid="{00000000-0005-0000-0000-00000B1B0000}"/>
    <cellStyle name="Texto Explicativo 87" xfId="7007" xr:uid="{00000000-0005-0000-0000-00000C1B0000}"/>
    <cellStyle name="Texto Explicativo 88" xfId="7008" xr:uid="{00000000-0005-0000-0000-00000D1B0000}"/>
    <cellStyle name="Texto Explicativo 89" xfId="7009" xr:uid="{00000000-0005-0000-0000-00000E1B0000}"/>
    <cellStyle name="Texto Explicativo 9" xfId="659" xr:uid="{00000000-0005-0000-0000-00000F1B0000}"/>
    <cellStyle name="Texto Explicativo 90" xfId="7010" xr:uid="{00000000-0005-0000-0000-0000101B0000}"/>
    <cellStyle name="Texto Explicativo 91" xfId="7011" xr:uid="{00000000-0005-0000-0000-0000111B0000}"/>
    <cellStyle name="Texto Explicativo 92" xfId="7012" xr:uid="{00000000-0005-0000-0000-0000121B0000}"/>
    <cellStyle name="Texto Explicativo 93" xfId="7013" xr:uid="{00000000-0005-0000-0000-0000131B0000}"/>
    <cellStyle name="Texto Explicativo 94" xfId="7014" xr:uid="{00000000-0005-0000-0000-0000141B0000}"/>
    <cellStyle name="Texto Explicativo 95" xfId="7015" xr:uid="{00000000-0005-0000-0000-0000151B0000}"/>
    <cellStyle name="Texto Explicativo 96" xfId="7016" xr:uid="{00000000-0005-0000-0000-0000161B0000}"/>
    <cellStyle name="Texto Explicativo 97" xfId="7017" xr:uid="{00000000-0005-0000-0000-0000171B0000}"/>
    <cellStyle name="Texto Explicativo 98" xfId="7018" xr:uid="{00000000-0005-0000-0000-0000181B0000}"/>
    <cellStyle name="Texto Explicativo 99" xfId="7019" xr:uid="{00000000-0005-0000-0000-0000191B0000}"/>
    <cellStyle name="Title" xfId="660" xr:uid="{00000000-0005-0000-0000-00001A1B0000}"/>
    <cellStyle name="Título 1 1" xfId="661" xr:uid="{00000000-0005-0000-0000-00001B1B0000}"/>
    <cellStyle name="Título 1 10" xfId="662" xr:uid="{00000000-0005-0000-0000-00001C1B0000}"/>
    <cellStyle name="Título 1 100" xfId="7020" xr:uid="{00000000-0005-0000-0000-00001D1B0000}"/>
    <cellStyle name="Título 1 101" xfId="7021" xr:uid="{00000000-0005-0000-0000-00001E1B0000}"/>
    <cellStyle name="Título 1 102" xfId="7022" xr:uid="{00000000-0005-0000-0000-00001F1B0000}"/>
    <cellStyle name="Título 1 103" xfId="7023" xr:uid="{00000000-0005-0000-0000-0000201B0000}"/>
    <cellStyle name="Título 1 104" xfId="7024" xr:uid="{00000000-0005-0000-0000-0000211B0000}"/>
    <cellStyle name="Título 1 105" xfId="7025" xr:uid="{00000000-0005-0000-0000-0000221B0000}"/>
    <cellStyle name="Título 1 106" xfId="7026" xr:uid="{00000000-0005-0000-0000-0000231B0000}"/>
    <cellStyle name="Título 1 107" xfId="7027" xr:uid="{00000000-0005-0000-0000-0000241B0000}"/>
    <cellStyle name="Título 1 108" xfId="7028" xr:uid="{00000000-0005-0000-0000-0000251B0000}"/>
    <cellStyle name="Título 1 109" xfId="7029" xr:uid="{00000000-0005-0000-0000-0000261B0000}"/>
    <cellStyle name="Título 1 11" xfId="663" xr:uid="{00000000-0005-0000-0000-0000271B0000}"/>
    <cellStyle name="Título 1 110" xfId="7030" xr:uid="{00000000-0005-0000-0000-0000281B0000}"/>
    <cellStyle name="Título 1 111" xfId="7031" xr:uid="{00000000-0005-0000-0000-0000291B0000}"/>
    <cellStyle name="Título 1 112" xfId="7032" xr:uid="{00000000-0005-0000-0000-00002A1B0000}"/>
    <cellStyle name="Título 1 113" xfId="7033" xr:uid="{00000000-0005-0000-0000-00002B1B0000}"/>
    <cellStyle name="Título 1 114" xfId="7034" xr:uid="{00000000-0005-0000-0000-00002C1B0000}"/>
    <cellStyle name="Título 1 115" xfId="7035" xr:uid="{00000000-0005-0000-0000-00002D1B0000}"/>
    <cellStyle name="Título 1 116" xfId="7036" xr:uid="{00000000-0005-0000-0000-00002E1B0000}"/>
    <cellStyle name="Título 1 117" xfId="7037" xr:uid="{00000000-0005-0000-0000-00002F1B0000}"/>
    <cellStyle name="Título 1 118" xfId="7038" xr:uid="{00000000-0005-0000-0000-0000301B0000}"/>
    <cellStyle name="Título 1 119" xfId="7039" xr:uid="{00000000-0005-0000-0000-0000311B0000}"/>
    <cellStyle name="Título 1 12" xfId="664" xr:uid="{00000000-0005-0000-0000-0000321B0000}"/>
    <cellStyle name="Título 1 120" xfId="7040" xr:uid="{00000000-0005-0000-0000-0000331B0000}"/>
    <cellStyle name="Título 1 121" xfId="7041" xr:uid="{00000000-0005-0000-0000-0000341B0000}"/>
    <cellStyle name="Título 1 122" xfId="7042" xr:uid="{00000000-0005-0000-0000-0000351B0000}"/>
    <cellStyle name="Título 1 123" xfId="7043" xr:uid="{00000000-0005-0000-0000-0000361B0000}"/>
    <cellStyle name="Título 1 124" xfId="7044" xr:uid="{00000000-0005-0000-0000-0000371B0000}"/>
    <cellStyle name="Título 1 125" xfId="7045" xr:uid="{00000000-0005-0000-0000-0000381B0000}"/>
    <cellStyle name="Título 1 126" xfId="7046" xr:uid="{00000000-0005-0000-0000-0000391B0000}"/>
    <cellStyle name="Título 1 127" xfId="7047" xr:uid="{00000000-0005-0000-0000-00003A1B0000}"/>
    <cellStyle name="Título 1 128" xfId="7048" xr:uid="{00000000-0005-0000-0000-00003B1B0000}"/>
    <cellStyle name="Título 1 129" xfId="7049" xr:uid="{00000000-0005-0000-0000-00003C1B0000}"/>
    <cellStyle name="Título 1 13" xfId="665" xr:uid="{00000000-0005-0000-0000-00003D1B0000}"/>
    <cellStyle name="Título 1 130" xfId="7050" xr:uid="{00000000-0005-0000-0000-00003E1B0000}"/>
    <cellStyle name="Título 1 131" xfId="7051" xr:uid="{00000000-0005-0000-0000-00003F1B0000}"/>
    <cellStyle name="Título 1 132" xfId="7052" xr:uid="{00000000-0005-0000-0000-0000401B0000}"/>
    <cellStyle name="Título 1 133" xfId="7053" xr:uid="{00000000-0005-0000-0000-0000411B0000}"/>
    <cellStyle name="Título 1 134" xfId="7054" xr:uid="{00000000-0005-0000-0000-0000421B0000}"/>
    <cellStyle name="Título 1 14" xfId="666" xr:uid="{00000000-0005-0000-0000-0000431B0000}"/>
    <cellStyle name="Título 1 15" xfId="667" xr:uid="{00000000-0005-0000-0000-0000441B0000}"/>
    <cellStyle name="Título 1 16" xfId="7055" xr:uid="{00000000-0005-0000-0000-0000451B0000}"/>
    <cellStyle name="Título 1 17" xfId="7056" xr:uid="{00000000-0005-0000-0000-0000461B0000}"/>
    <cellStyle name="Título 1 18" xfId="7057" xr:uid="{00000000-0005-0000-0000-0000471B0000}"/>
    <cellStyle name="Título 1 19" xfId="7058" xr:uid="{00000000-0005-0000-0000-0000481B0000}"/>
    <cellStyle name="Título 1 2" xfId="668" xr:uid="{00000000-0005-0000-0000-0000491B0000}"/>
    <cellStyle name="Título 1 20" xfId="7059" xr:uid="{00000000-0005-0000-0000-00004A1B0000}"/>
    <cellStyle name="Título 1 21" xfId="7060" xr:uid="{00000000-0005-0000-0000-00004B1B0000}"/>
    <cellStyle name="Título 1 22" xfId="7061" xr:uid="{00000000-0005-0000-0000-00004C1B0000}"/>
    <cellStyle name="Título 1 23" xfId="7062" xr:uid="{00000000-0005-0000-0000-00004D1B0000}"/>
    <cellStyle name="Título 1 24" xfId="7063" xr:uid="{00000000-0005-0000-0000-00004E1B0000}"/>
    <cellStyle name="Título 1 25" xfId="7064" xr:uid="{00000000-0005-0000-0000-00004F1B0000}"/>
    <cellStyle name="Título 1 26" xfId="7065" xr:uid="{00000000-0005-0000-0000-0000501B0000}"/>
    <cellStyle name="Título 1 27" xfId="7066" xr:uid="{00000000-0005-0000-0000-0000511B0000}"/>
    <cellStyle name="Título 1 28" xfId="7067" xr:uid="{00000000-0005-0000-0000-0000521B0000}"/>
    <cellStyle name="Título 1 29" xfId="7068" xr:uid="{00000000-0005-0000-0000-0000531B0000}"/>
    <cellStyle name="Título 1 3" xfId="669" xr:uid="{00000000-0005-0000-0000-0000541B0000}"/>
    <cellStyle name="Título 1 30" xfId="7069" xr:uid="{00000000-0005-0000-0000-0000551B0000}"/>
    <cellStyle name="Título 1 31" xfId="7070" xr:uid="{00000000-0005-0000-0000-0000561B0000}"/>
    <cellStyle name="Título 1 32" xfId="7071" xr:uid="{00000000-0005-0000-0000-0000571B0000}"/>
    <cellStyle name="Título 1 33" xfId="7072" xr:uid="{00000000-0005-0000-0000-0000581B0000}"/>
    <cellStyle name="Título 1 34" xfId="7073" xr:uid="{00000000-0005-0000-0000-0000591B0000}"/>
    <cellStyle name="Título 1 35" xfId="7074" xr:uid="{00000000-0005-0000-0000-00005A1B0000}"/>
    <cellStyle name="Título 1 36" xfId="7075" xr:uid="{00000000-0005-0000-0000-00005B1B0000}"/>
    <cellStyle name="Título 1 37" xfId="7076" xr:uid="{00000000-0005-0000-0000-00005C1B0000}"/>
    <cellStyle name="Título 1 38" xfId="7077" xr:uid="{00000000-0005-0000-0000-00005D1B0000}"/>
    <cellStyle name="Título 1 39" xfId="7078" xr:uid="{00000000-0005-0000-0000-00005E1B0000}"/>
    <cellStyle name="Título 1 4" xfId="670" xr:uid="{00000000-0005-0000-0000-00005F1B0000}"/>
    <cellStyle name="Título 1 40" xfId="7079" xr:uid="{00000000-0005-0000-0000-0000601B0000}"/>
    <cellStyle name="Título 1 41" xfId="7080" xr:uid="{00000000-0005-0000-0000-0000611B0000}"/>
    <cellStyle name="Título 1 42" xfId="7081" xr:uid="{00000000-0005-0000-0000-0000621B0000}"/>
    <cellStyle name="Título 1 43" xfId="7082" xr:uid="{00000000-0005-0000-0000-0000631B0000}"/>
    <cellStyle name="Título 1 44" xfId="7083" xr:uid="{00000000-0005-0000-0000-0000641B0000}"/>
    <cellStyle name="Título 1 45" xfId="7084" xr:uid="{00000000-0005-0000-0000-0000651B0000}"/>
    <cellStyle name="Título 1 46" xfId="7085" xr:uid="{00000000-0005-0000-0000-0000661B0000}"/>
    <cellStyle name="Título 1 47" xfId="7086" xr:uid="{00000000-0005-0000-0000-0000671B0000}"/>
    <cellStyle name="Título 1 48" xfId="7087" xr:uid="{00000000-0005-0000-0000-0000681B0000}"/>
    <cellStyle name="Título 1 49" xfId="7088" xr:uid="{00000000-0005-0000-0000-0000691B0000}"/>
    <cellStyle name="Título 1 5" xfId="671" xr:uid="{00000000-0005-0000-0000-00006A1B0000}"/>
    <cellStyle name="Título 1 50" xfId="7089" xr:uid="{00000000-0005-0000-0000-00006B1B0000}"/>
    <cellStyle name="Título 1 51" xfId="7090" xr:uid="{00000000-0005-0000-0000-00006C1B0000}"/>
    <cellStyle name="Título 1 52" xfId="7091" xr:uid="{00000000-0005-0000-0000-00006D1B0000}"/>
    <cellStyle name="Título 1 53" xfId="7092" xr:uid="{00000000-0005-0000-0000-00006E1B0000}"/>
    <cellStyle name="Título 1 54" xfId="7093" xr:uid="{00000000-0005-0000-0000-00006F1B0000}"/>
    <cellStyle name="Título 1 55" xfId="7094" xr:uid="{00000000-0005-0000-0000-0000701B0000}"/>
    <cellStyle name="Título 1 56" xfId="7095" xr:uid="{00000000-0005-0000-0000-0000711B0000}"/>
    <cellStyle name="Título 1 57" xfId="7096" xr:uid="{00000000-0005-0000-0000-0000721B0000}"/>
    <cellStyle name="Título 1 58" xfId="7097" xr:uid="{00000000-0005-0000-0000-0000731B0000}"/>
    <cellStyle name="Título 1 59" xfId="7098" xr:uid="{00000000-0005-0000-0000-0000741B0000}"/>
    <cellStyle name="Título 1 6" xfId="672" xr:uid="{00000000-0005-0000-0000-0000751B0000}"/>
    <cellStyle name="Título 1 60" xfId="7099" xr:uid="{00000000-0005-0000-0000-0000761B0000}"/>
    <cellStyle name="Título 1 61" xfId="7100" xr:uid="{00000000-0005-0000-0000-0000771B0000}"/>
    <cellStyle name="Título 1 62" xfId="7101" xr:uid="{00000000-0005-0000-0000-0000781B0000}"/>
    <cellStyle name="Título 1 63" xfId="7102" xr:uid="{00000000-0005-0000-0000-0000791B0000}"/>
    <cellStyle name="Título 1 64" xfId="7103" xr:uid="{00000000-0005-0000-0000-00007A1B0000}"/>
    <cellStyle name="Título 1 65" xfId="7104" xr:uid="{00000000-0005-0000-0000-00007B1B0000}"/>
    <cellStyle name="Título 1 66" xfId="7105" xr:uid="{00000000-0005-0000-0000-00007C1B0000}"/>
    <cellStyle name="Título 1 67" xfId="7106" xr:uid="{00000000-0005-0000-0000-00007D1B0000}"/>
    <cellStyle name="Título 1 68" xfId="7107" xr:uid="{00000000-0005-0000-0000-00007E1B0000}"/>
    <cellStyle name="Título 1 69" xfId="7108" xr:uid="{00000000-0005-0000-0000-00007F1B0000}"/>
    <cellStyle name="Título 1 7" xfId="673" xr:uid="{00000000-0005-0000-0000-0000801B0000}"/>
    <cellStyle name="Título 1 70" xfId="7109" xr:uid="{00000000-0005-0000-0000-0000811B0000}"/>
    <cellStyle name="Título 1 71" xfId="7110" xr:uid="{00000000-0005-0000-0000-0000821B0000}"/>
    <cellStyle name="Título 1 72" xfId="7111" xr:uid="{00000000-0005-0000-0000-0000831B0000}"/>
    <cellStyle name="Título 1 73" xfId="7112" xr:uid="{00000000-0005-0000-0000-0000841B0000}"/>
    <cellStyle name="Título 1 74" xfId="7113" xr:uid="{00000000-0005-0000-0000-0000851B0000}"/>
    <cellStyle name="Título 1 75" xfId="7114" xr:uid="{00000000-0005-0000-0000-0000861B0000}"/>
    <cellStyle name="Título 1 76" xfId="7115" xr:uid="{00000000-0005-0000-0000-0000871B0000}"/>
    <cellStyle name="Título 1 77" xfId="7116" xr:uid="{00000000-0005-0000-0000-0000881B0000}"/>
    <cellStyle name="Título 1 78" xfId="7117" xr:uid="{00000000-0005-0000-0000-0000891B0000}"/>
    <cellStyle name="Título 1 79" xfId="7118" xr:uid="{00000000-0005-0000-0000-00008A1B0000}"/>
    <cellStyle name="Título 1 8" xfId="674" xr:uid="{00000000-0005-0000-0000-00008B1B0000}"/>
    <cellStyle name="Título 1 80" xfId="7119" xr:uid="{00000000-0005-0000-0000-00008C1B0000}"/>
    <cellStyle name="Título 1 81" xfId="7120" xr:uid="{00000000-0005-0000-0000-00008D1B0000}"/>
    <cellStyle name="Título 1 82" xfId="7121" xr:uid="{00000000-0005-0000-0000-00008E1B0000}"/>
    <cellStyle name="Título 1 83" xfId="7122" xr:uid="{00000000-0005-0000-0000-00008F1B0000}"/>
    <cellStyle name="Título 1 84" xfId="7123" xr:uid="{00000000-0005-0000-0000-0000901B0000}"/>
    <cellStyle name="Título 1 85" xfId="7124" xr:uid="{00000000-0005-0000-0000-0000911B0000}"/>
    <cellStyle name="Título 1 86" xfId="7125" xr:uid="{00000000-0005-0000-0000-0000921B0000}"/>
    <cellStyle name="Título 1 87" xfId="7126" xr:uid="{00000000-0005-0000-0000-0000931B0000}"/>
    <cellStyle name="Título 1 88" xfId="7127" xr:uid="{00000000-0005-0000-0000-0000941B0000}"/>
    <cellStyle name="Título 1 89" xfId="7128" xr:uid="{00000000-0005-0000-0000-0000951B0000}"/>
    <cellStyle name="Título 1 9" xfId="675" xr:uid="{00000000-0005-0000-0000-0000961B0000}"/>
    <cellStyle name="Título 1 90" xfId="7129" xr:uid="{00000000-0005-0000-0000-0000971B0000}"/>
    <cellStyle name="Título 1 91" xfId="7130" xr:uid="{00000000-0005-0000-0000-0000981B0000}"/>
    <cellStyle name="Título 1 92" xfId="7131" xr:uid="{00000000-0005-0000-0000-0000991B0000}"/>
    <cellStyle name="Título 1 93" xfId="7132" xr:uid="{00000000-0005-0000-0000-00009A1B0000}"/>
    <cellStyle name="Título 1 94" xfId="7133" xr:uid="{00000000-0005-0000-0000-00009B1B0000}"/>
    <cellStyle name="Título 1 95" xfId="7134" xr:uid="{00000000-0005-0000-0000-00009C1B0000}"/>
    <cellStyle name="Título 1 96" xfId="7135" xr:uid="{00000000-0005-0000-0000-00009D1B0000}"/>
    <cellStyle name="Título 1 97" xfId="7136" xr:uid="{00000000-0005-0000-0000-00009E1B0000}"/>
    <cellStyle name="Título 1 98" xfId="7137" xr:uid="{00000000-0005-0000-0000-00009F1B0000}"/>
    <cellStyle name="Título 1 99" xfId="7138" xr:uid="{00000000-0005-0000-0000-0000A01B0000}"/>
    <cellStyle name="Título 10" xfId="676" xr:uid="{00000000-0005-0000-0000-0000A11B0000}"/>
    <cellStyle name="Título 100" xfId="7139" xr:uid="{00000000-0005-0000-0000-0000A21B0000}"/>
    <cellStyle name="Título 101" xfId="7140" xr:uid="{00000000-0005-0000-0000-0000A31B0000}"/>
    <cellStyle name="Título 102" xfId="7141" xr:uid="{00000000-0005-0000-0000-0000A41B0000}"/>
    <cellStyle name="Título 103" xfId="7142" xr:uid="{00000000-0005-0000-0000-0000A51B0000}"/>
    <cellStyle name="Título 104" xfId="7143" xr:uid="{00000000-0005-0000-0000-0000A61B0000}"/>
    <cellStyle name="Título 105" xfId="7144" xr:uid="{00000000-0005-0000-0000-0000A71B0000}"/>
    <cellStyle name="Título 106" xfId="7145" xr:uid="{00000000-0005-0000-0000-0000A81B0000}"/>
    <cellStyle name="Título 107" xfId="7146" xr:uid="{00000000-0005-0000-0000-0000A91B0000}"/>
    <cellStyle name="Título 108" xfId="7147" xr:uid="{00000000-0005-0000-0000-0000AA1B0000}"/>
    <cellStyle name="Título 109" xfId="7148" xr:uid="{00000000-0005-0000-0000-0000AB1B0000}"/>
    <cellStyle name="Título 11" xfId="677" xr:uid="{00000000-0005-0000-0000-0000AC1B0000}"/>
    <cellStyle name="Título 110" xfId="7149" xr:uid="{00000000-0005-0000-0000-0000AD1B0000}"/>
    <cellStyle name="Título 111" xfId="7150" xr:uid="{00000000-0005-0000-0000-0000AE1B0000}"/>
    <cellStyle name="Título 112" xfId="7151" xr:uid="{00000000-0005-0000-0000-0000AF1B0000}"/>
    <cellStyle name="Título 113" xfId="7152" xr:uid="{00000000-0005-0000-0000-0000B01B0000}"/>
    <cellStyle name="Título 114" xfId="7153" xr:uid="{00000000-0005-0000-0000-0000B11B0000}"/>
    <cellStyle name="Título 115" xfId="7154" xr:uid="{00000000-0005-0000-0000-0000B21B0000}"/>
    <cellStyle name="Título 116" xfId="7155" xr:uid="{00000000-0005-0000-0000-0000B31B0000}"/>
    <cellStyle name="Título 117" xfId="7156" xr:uid="{00000000-0005-0000-0000-0000B41B0000}"/>
    <cellStyle name="Título 118" xfId="7157" xr:uid="{00000000-0005-0000-0000-0000B51B0000}"/>
    <cellStyle name="Título 119" xfId="7158" xr:uid="{00000000-0005-0000-0000-0000B61B0000}"/>
    <cellStyle name="Título 12" xfId="678" xr:uid="{00000000-0005-0000-0000-0000B71B0000}"/>
    <cellStyle name="Título 120" xfId="7159" xr:uid="{00000000-0005-0000-0000-0000B81B0000}"/>
    <cellStyle name="Título 121" xfId="7160" xr:uid="{00000000-0005-0000-0000-0000B91B0000}"/>
    <cellStyle name="Título 122" xfId="7161" xr:uid="{00000000-0005-0000-0000-0000BA1B0000}"/>
    <cellStyle name="Título 123" xfId="7162" xr:uid="{00000000-0005-0000-0000-0000BB1B0000}"/>
    <cellStyle name="Título 124" xfId="7163" xr:uid="{00000000-0005-0000-0000-0000BC1B0000}"/>
    <cellStyle name="Título 125" xfId="7164" xr:uid="{00000000-0005-0000-0000-0000BD1B0000}"/>
    <cellStyle name="Título 126" xfId="7165" xr:uid="{00000000-0005-0000-0000-0000BE1B0000}"/>
    <cellStyle name="Título 127" xfId="7166" xr:uid="{00000000-0005-0000-0000-0000BF1B0000}"/>
    <cellStyle name="Título 128" xfId="7167" xr:uid="{00000000-0005-0000-0000-0000C01B0000}"/>
    <cellStyle name="Título 129" xfId="7168" xr:uid="{00000000-0005-0000-0000-0000C11B0000}"/>
    <cellStyle name="Título 13" xfId="679" xr:uid="{00000000-0005-0000-0000-0000C21B0000}"/>
    <cellStyle name="Título 130" xfId="7169" xr:uid="{00000000-0005-0000-0000-0000C31B0000}"/>
    <cellStyle name="Título 131" xfId="7170" xr:uid="{00000000-0005-0000-0000-0000C41B0000}"/>
    <cellStyle name="Título 132" xfId="7171" xr:uid="{00000000-0005-0000-0000-0000C51B0000}"/>
    <cellStyle name="Título 133" xfId="7172" xr:uid="{00000000-0005-0000-0000-0000C61B0000}"/>
    <cellStyle name="Título 134" xfId="7173" xr:uid="{00000000-0005-0000-0000-0000C71B0000}"/>
    <cellStyle name="Título 135" xfId="7174" xr:uid="{00000000-0005-0000-0000-0000C81B0000}"/>
    <cellStyle name="Título 136" xfId="7175" xr:uid="{00000000-0005-0000-0000-0000C91B0000}"/>
    <cellStyle name="Título 137" xfId="7176" xr:uid="{00000000-0005-0000-0000-0000CA1B0000}"/>
    <cellStyle name="Título 14" xfId="680" xr:uid="{00000000-0005-0000-0000-0000CB1B0000}"/>
    <cellStyle name="Título 15" xfId="681" xr:uid="{00000000-0005-0000-0000-0000CC1B0000}"/>
    <cellStyle name="Título 16" xfId="682" xr:uid="{00000000-0005-0000-0000-0000CD1B0000}"/>
    <cellStyle name="Título 17" xfId="683" xr:uid="{00000000-0005-0000-0000-0000CE1B0000}"/>
    <cellStyle name="Título 18" xfId="684" xr:uid="{00000000-0005-0000-0000-0000CF1B0000}"/>
    <cellStyle name="Título 19" xfId="7177" xr:uid="{00000000-0005-0000-0000-0000D01B0000}"/>
    <cellStyle name="Título 2 10" xfId="685" xr:uid="{00000000-0005-0000-0000-0000D11B0000}"/>
    <cellStyle name="Título 2 100" xfId="7178" xr:uid="{00000000-0005-0000-0000-0000D21B0000}"/>
    <cellStyle name="Título 2 101" xfId="7179" xr:uid="{00000000-0005-0000-0000-0000D31B0000}"/>
    <cellStyle name="Título 2 102" xfId="7180" xr:uid="{00000000-0005-0000-0000-0000D41B0000}"/>
    <cellStyle name="Título 2 103" xfId="7181" xr:uid="{00000000-0005-0000-0000-0000D51B0000}"/>
    <cellStyle name="Título 2 104" xfId="7182" xr:uid="{00000000-0005-0000-0000-0000D61B0000}"/>
    <cellStyle name="Título 2 105" xfId="7183" xr:uid="{00000000-0005-0000-0000-0000D71B0000}"/>
    <cellStyle name="Título 2 106" xfId="7184" xr:uid="{00000000-0005-0000-0000-0000D81B0000}"/>
    <cellStyle name="Título 2 107" xfId="7185" xr:uid="{00000000-0005-0000-0000-0000D91B0000}"/>
    <cellStyle name="Título 2 108" xfId="7186" xr:uid="{00000000-0005-0000-0000-0000DA1B0000}"/>
    <cellStyle name="Título 2 109" xfId="7187" xr:uid="{00000000-0005-0000-0000-0000DB1B0000}"/>
    <cellStyle name="Título 2 11" xfId="686" xr:uid="{00000000-0005-0000-0000-0000DC1B0000}"/>
    <cellStyle name="Título 2 110" xfId="7188" xr:uid="{00000000-0005-0000-0000-0000DD1B0000}"/>
    <cellStyle name="Título 2 111" xfId="7189" xr:uid="{00000000-0005-0000-0000-0000DE1B0000}"/>
    <cellStyle name="Título 2 112" xfId="7190" xr:uid="{00000000-0005-0000-0000-0000DF1B0000}"/>
    <cellStyle name="Título 2 113" xfId="7191" xr:uid="{00000000-0005-0000-0000-0000E01B0000}"/>
    <cellStyle name="Título 2 114" xfId="7192" xr:uid="{00000000-0005-0000-0000-0000E11B0000}"/>
    <cellStyle name="Título 2 115" xfId="7193" xr:uid="{00000000-0005-0000-0000-0000E21B0000}"/>
    <cellStyle name="Título 2 116" xfId="7194" xr:uid="{00000000-0005-0000-0000-0000E31B0000}"/>
    <cellStyle name="Título 2 117" xfId="7195" xr:uid="{00000000-0005-0000-0000-0000E41B0000}"/>
    <cellStyle name="Título 2 118" xfId="7196" xr:uid="{00000000-0005-0000-0000-0000E51B0000}"/>
    <cellStyle name="Título 2 119" xfId="7197" xr:uid="{00000000-0005-0000-0000-0000E61B0000}"/>
    <cellStyle name="Título 2 12" xfId="687" xr:uid="{00000000-0005-0000-0000-0000E71B0000}"/>
    <cellStyle name="Título 2 120" xfId="7198" xr:uid="{00000000-0005-0000-0000-0000E81B0000}"/>
    <cellStyle name="Título 2 121" xfId="7199" xr:uid="{00000000-0005-0000-0000-0000E91B0000}"/>
    <cellStyle name="Título 2 122" xfId="7200" xr:uid="{00000000-0005-0000-0000-0000EA1B0000}"/>
    <cellStyle name="Título 2 123" xfId="7201" xr:uid="{00000000-0005-0000-0000-0000EB1B0000}"/>
    <cellStyle name="Título 2 124" xfId="7202" xr:uid="{00000000-0005-0000-0000-0000EC1B0000}"/>
    <cellStyle name="Título 2 125" xfId="7203" xr:uid="{00000000-0005-0000-0000-0000ED1B0000}"/>
    <cellStyle name="Título 2 126" xfId="7204" xr:uid="{00000000-0005-0000-0000-0000EE1B0000}"/>
    <cellStyle name="Título 2 127" xfId="7205" xr:uid="{00000000-0005-0000-0000-0000EF1B0000}"/>
    <cellStyle name="Título 2 128" xfId="7206" xr:uid="{00000000-0005-0000-0000-0000F01B0000}"/>
    <cellStyle name="Título 2 129" xfId="7207" xr:uid="{00000000-0005-0000-0000-0000F11B0000}"/>
    <cellStyle name="Título 2 13" xfId="688" xr:uid="{00000000-0005-0000-0000-0000F21B0000}"/>
    <cellStyle name="Título 2 130" xfId="7208" xr:uid="{00000000-0005-0000-0000-0000F31B0000}"/>
    <cellStyle name="Título 2 131" xfId="7209" xr:uid="{00000000-0005-0000-0000-0000F41B0000}"/>
    <cellStyle name="Título 2 132" xfId="7210" xr:uid="{00000000-0005-0000-0000-0000F51B0000}"/>
    <cellStyle name="Título 2 133" xfId="7211" xr:uid="{00000000-0005-0000-0000-0000F61B0000}"/>
    <cellStyle name="Título 2 134" xfId="7212" xr:uid="{00000000-0005-0000-0000-0000F71B0000}"/>
    <cellStyle name="Título 2 14" xfId="689" xr:uid="{00000000-0005-0000-0000-0000F81B0000}"/>
    <cellStyle name="Título 2 15" xfId="690" xr:uid="{00000000-0005-0000-0000-0000F91B0000}"/>
    <cellStyle name="Título 2 16" xfId="7213" xr:uid="{00000000-0005-0000-0000-0000FA1B0000}"/>
    <cellStyle name="Título 2 17" xfId="7214" xr:uid="{00000000-0005-0000-0000-0000FB1B0000}"/>
    <cellStyle name="Título 2 18" xfId="7215" xr:uid="{00000000-0005-0000-0000-0000FC1B0000}"/>
    <cellStyle name="Título 2 19" xfId="7216" xr:uid="{00000000-0005-0000-0000-0000FD1B0000}"/>
    <cellStyle name="Título 2 2" xfId="691" xr:uid="{00000000-0005-0000-0000-0000FE1B0000}"/>
    <cellStyle name="Título 2 20" xfId="7217" xr:uid="{00000000-0005-0000-0000-0000FF1B0000}"/>
    <cellStyle name="Título 2 21" xfId="7218" xr:uid="{00000000-0005-0000-0000-0000001C0000}"/>
    <cellStyle name="Título 2 22" xfId="7219" xr:uid="{00000000-0005-0000-0000-0000011C0000}"/>
    <cellStyle name="Título 2 23" xfId="7220" xr:uid="{00000000-0005-0000-0000-0000021C0000}"/>
    <cellStyle name="Título 2 24" xfId="7221" xr:uid="{00000000-0005-0000-0000-0000031C0000}"/>
    <cellStyle name="Título 2 25" xfId="7222" xr:uid="{00000000-0005-0000-0000-0000041C0000}"/>
    <cellStyle name="Título 2 26" xfId="7223" xr:uid="{00000000-0005-0000-0000-0000051C0000}"/>
    <cellStyle name="Título 2 27" xfId="7224" xr:uid="{00000000-0005-0000-0000-0000061C0000}"/>
    <cellStyle name="Título 2 28" xfId="7225" xr:uid="{00000000-0005-0000-0000-0000071C0000}"/>
    <cellStyle name="Título 2 29" xfId="7226" xr:uid="{00000000-0005-0000-0000-0000081C0000}"/>
    <cellStyle name="Título 2 3" xfId="692" xr:uid="{00000000-0005-0000-0000-0000091C0000}"/>
    <cellStyle name="Título 2 30" xfId="7227" xr:uid="{00000000-0005-0000-0000-00000A1C0000}"/>
    <cellStyle name="Título 2 31" xfId="7228" xr:uid="{00000000-0005-0000-0000-00000B1C0000}"/>
    <cellStyle name="Título 2 32" xfId="7229" xr:uid="{00000000-0005-0000-0000-00000C1C0000}"/>
    <cellStyle name="Título 2 33" xfId="7230" xr:uid="{00000000-0005-0000-0000-00000D1C0000}"/>
    <cellStyle name="Título 2 34" xfId="7231" xr:uid="{00000000-0005-0000-0000-00000E1C0000}"/>
    <cellStyle name="Título 2 35" xfId="7232" xr:uid="{00000000-0005-0000-0000-00000F1C0000}"/>
    <cellStyle name="Título 2 36" xfId="7233" xr:uid="{00000000-0005-0000-0000-0000101C0000}"/>
    <cellStyle name="Título 2 37" xfId="7234" xr:uid="{00000000-0005-0000-0000-0000111C0000}"/>
    <cellStyle name="Título 2 38" xfId="7235" xr:uid="{00000000-0005-0000-0000-0000121C0000}"/>
    <cellStyle name="Título 2 39" xfId="7236" xr:uid="{00000000-0005-0000-0000-0000131C0000}"/>
    <cellStyle name="Título 2 4" xfId="693" xr:uid="{00000000-0005-0000-0000-0000141C0000}"/>
    <cellStyle name="Título 2 40" xfId="7237" xr:uid="{00000000-0005-0000-0000-0000151C0000}"/>
    <cellStyle name="Título 2 41" xfId="7238" xr:uid="{00000000-0005-0000-0000-0000161C0000}"/>
    <cellStyle name="Título 2 42" xfId="7239" xr:uid="{00000000-0005-0000-0000-0000171C0000}"/>
    <cellStyle name="Título 2 43" xfId="7240" xr:uid="{00000000-0005-0000-0000-0000181C0000}"/>
    <cellStyle name="Título 2 44" xfId="7241" xr:uid="{00000000-0005-0000-0000-0000191C0000}"/>
    <cellStyle name="Título 2 45" xfId="7242" xr:uid="{00000000-0005-0000-0000-00001A1C0000}"/>
    <cellStyle name="Título 2 46" xfId="7243" xr:uid="{00000000-0005-0000-0000-00001B1C0000}"/>
    <cellStyle name="Título 2 47" xfId="7244" xr:uid="{00000000-0005-0000-0000-00001C1C0000}"/>
    <cellStyle name="Título 2 48" xfId="7245" xr:uid="{00000000-0005-0000-0000-00001D1C0000}"/>
    <cellStyle name="Título 2 49" xfId="7246" xr:uid="{00000000-0005-0000-0000-00001E1C0000}"/>
    <cellStyle name="Título 2 5" xfId="694" xr:uid="{00000000-0005-0000-0000-00001F1C0000}"/>
    <cellStyle name="Título 2 50" xfId="7247" xr:uid="{00000000-0005-0000-0000-0000201C0000}"/>
    <cellStyle name="Título 2 51" xfId="7248" xr:uid="{00000000-0005-0000-0000-0000211C0000}"/>
    <cellStyle name="Título 2 52" xfId="7249" xr:uid="{00000000-0005-0000-0000-0000221C0000}"/>
    <cellStyle name="Título 2 53" xfId="7250" xr:uid="{00000000-0005-0000-0000-0000231C0000}"/>
    <cellStyle name="Título 2 54" xfId="7251" xr:uid="{00000000-0005-0000-0000-0000241C0000}"/>
    <cellStyle name="Título 2 55" xfId="7252" xr:uid="{00000000-0005-0000-0000-0000251C0000}"/>
    <cellStyle name="Título 2 56" xfId="7253" xr:uid="{00000000-0005-0000-0000-0000261C0000}"/>
    <cellStyle name="Título 2 57" xfId="7254" xr:uid="{00000000-0005-0000-0000-0000271C0000}"/>
    <cellStyle name="Título 2 58" xfId="7255" xr:uid="{00000000-0005-0000-0000-0000281C0000}"/>
    <cellStyle name="Título 2 59" xfId="7256" xr:uid="{00000000-0005-0000-0000-0000291C0000}"/>
    <cellStyle name="Título 2 6" xfId="695" xr:uid="{00000000-0005-0000-0000-00002A1C0000}"/>
    <cellStyle name="Título 2 60" xfId="7257" xr:uid="{00000000-0005-0000-0000-00002B1C0000}"/>
    <cellStyle name="Título 2 61" xfId="7258" xr:uid="{00000000-0005-0000-0000-00002C1C0000}"/>
    <cellStyle name="Título 2 62" xfId="7259" xr:uid="{00000000-0005-0000-0000-00002D1C0000}"/>
    <cellStyle name="Título 2 63" xfId="7260" xr:uid="{00000000-0005-0000-0000-00002E1C0000}"/>
    <cellStyle name="Título 2 64" xfId="7261" xr:uid="{00000000-0005-0000-0000-00002F1C0000}"/>
    <cellStyle name="Título 2 65" xfId="7262" xr:uid="{00000000-0005-0000-0000-0000301C0000}"/>
    <cellStyle name="Título 2 66" xfId="7263" xr:uid="{00000000-0005-0000-0000-0000311C0000}"/>
    <cellStyle name="Título 2 67" xfId="7264" xr:uid="{00000000-0005-0000-0000-0000321C0000}"/>
    <cellStyle name="Título 2 68" xfId="7265" xr:uid="{00000000-0005-0000-0000-0000331C0000}"/>
    <cellStyle name="Título 2 69" xfId="7266" xr:uid="{00000000-0005-0000-0000-0000341C0000}"/>
    <cellStyle name="Título 2 7" xfId="696" xr:uid="{00000000-0005-0000-0000-0000351C0000}"/>
    <cellStyle name="Título 2 70" xfId="7267" xr:uid="{00000000-0005-0000-0000-0000361C0000}"/>
    <cellStyle name="Título 2 71" xfId="7268" xr:uid="{00000000-0005-0000-0000-0000371C0000}"/>
    <cellStyle name="Título 2 72" xfId="7269" xr:uid="{00000000-0005-0000-0000-0000381C0000}"/>
    <cellStyle name="Título 2 73" xfId="7270" xr:uid="{00000000-0005-0000-0000-0000391C0000}"/>
    <cellStyle name="Título 2 74" xfId="7271" xr:uid="{00000000-0005-0000-0000-00003A1C0000}"/>
    <cellStyle name="Título 2 75" xfId="7272" xr:uid="{00000000-0005-0000-0000-00003B1C0000}"/>
    <cellStyle name="Título 2 76" xfId="7273" xr:uid="{00000000-0005-0000-0000-00003C1C0000}"/>
    <cellStyle name="Título 2 77" xfId="7274" xr:uid="{00000000-0005-0000-0000-00003D1C0000}"/>
    <cellStyle name="Título 2 78" xfId="7275" xr:uid="{00000000-0005-0000-0000-00003E1C0000}"/>
    <cellStyle name="Título 2 79" xfId="7276" xr:uid="{00000000-0005-0000-0000-00003F1C0000}"/>
    <cellStyle name="Título 2 8" xfId="697" xr:uid="{00000000-0005-0000-0000-0000401C0000}"/>
    <cellStyle name="Título 2 80" xfId="7277" xr:uid="{00000000-0005-0000-0000-0000411C0000}"/>
    <cellStyle name="Título 2 81" xfId="7278" xr:uid="{00000000-0005-0000-0000-0000421C0000}"/>
    <cellStyle name="Título 2 82" xfId="7279" xr:uid="{00000000-0005-0000-0000-0000431C0000}"/>
    <cellStyle name="Título 2 83" xfId="7280" xr:uid="{00000000-0005-0000-0000-0000441C0000}"/>
    <cellStyle name="Título 2 84" xfId="7281" xr:uid="{00000000-0005-0000-0000-0000451C0000}"/>
    <cellStyle name="Título 2 85" xfId="7282" xr:uid="{00000000-0005-0000-0000-0000461C0000}"/>
    <cellStyle name="Título 2 86" xfId="7283" xr:uid="{00000000-0005-0000-0000-0000471C0000}"/>
    <cellStyle name="Título 2 87" xfId="7284" xr:uid="{00000000-0005-0000-0000-0000481C0000}"/>
    <cellStyle name="Título 2 88" xfId="7285" xr:uid="{00000000-0005-0000-0000-0000491C0000}"/>
    <cellStyle name="Título 2 89" xfId="7286" xr:uid="{00000000-0005-0000-0000-00004A1C0000}"/>
    <cellStyle name="Título 2 9" xfId="698" xr:uid="{00000000-0005-0000-0000-00004B1C0000}"/>
    <cellStyle name="Título 2 90" xfId="7287" xr:uid="{00000000-0005-0000-0000-00004C1C0000}"/>
    <cellStyle name="Título 2 91" xfId="7288" xr:uid="{00000000-0005-0000-0000-00004D1C0000}"/>
    <cellStyle name="Título 2 92" xfId="7289" xr:uid="{00000000-0005-0000-0000-00004E1C0000}"/>
    <cellStyle name="Título 2 93" xfId="7290" xr:uid="{00000000-0005-0000-0000-00004F1C0000}"/>
    <cellStyle name="Título 2 94" xfId="7291" xr:uid="{00000000-0005-0000-0000-0000501C0000}"/>
    <cellStyle name="Título 2 95" xfId="7292" xr:uid="{00000000-0005-0000-0000-0000511C0000}"/>
    <cellStyle name="Título 2 96" xfId="7293" xr:uid="{00000000-0005-0000-0000-0000521C0000}"/>
    <cellStyle name="Título 2 97" xfId="7294" xr:uid="{00000000-0005-0000-0000-0000531C0000}"/>
    <cellStyle name="Título 2 98" xfId="7295" xr:uid="{00000000-0005-0000-0000-0000541C0000}"/>
    <cellStyle name="Título 2 99" xfId="7296" xr:uid="{00000000-0005-0000-0000-0000551C0000}"/>
    <cellStyle name="Título 20" xfId="7297" xr:uid="{00000000-0005-0000-0000-0000561C0000}"/>
    <cellStyle name="Título 21" xfId="7298" xr:uid="{00000000-0005-0000-0000-0000571C0000}"/>
    <cellStyle name="Título 22" xfId="7299" xr:uid="{00000000-0005-0000-0000-0000581C0000}"/>
    <cellStyle name="Título 23" xfId="7300" xr:uid="{00000000-0005-0000-0000-0000591C0000}"/>
    <cellStyle name="Título 24" xfId="7301" xr:uid="{00000000-0005-0000-0000-00005A1C0000}"/>
    <cellStyle name="Título 25" xfId="7302" xr:uid="{00000000-0005-0000-0000-00005B1C0000}"/>
    <cellStyle name="Título 26" xfId="7303" xr:uid="{00000000-0005-0000-0000-00005C1C0000}"/>
    <cellStyle name="Título 27" xfId="7304" xr:uid="{00000000-0005-0000-0000-00005D1C0000}"/>
    <cellStyle name="Título 28" xfId="7305" xr:uid="{00000000-0005-0000-0000-00005E1C0000}"/>
    <cellStyle name="Título 29" xfId="7306" xr:uid="{00000000-0005-0000-0000-00005F1C0000}"/>
    <cellStyle name="Título 3 10" xfId="699" xr:uid="{00000000-0005-0000-0000-0000601C0000}"/>
    <cellStyle name="Título 3 100" xfId="7307" xr:uid="{00000000-0005-0000-0000-0000611C0000}"/>
    <cellStyle name="Título 3 101" xfId="7308" xr:uid="{00000000-0005-0000-0000-0000621C0000}"/>
    <cellStyle name="Título 3 102" xfId="7309" xr:uid="{00000000-0005-0000-0000-0000631C0000}"/>
    <cellStyle name="Título 3 103" xfId="7310" xr:uid="{00000000-0005-0000-0000-0000641C0000}"/>
    <cellStyle name="Título 3 104" xfId="7311" xr:uid="{00000000-0005-0000-0000-0000651C0000}"/>
    <cellStyle name="Título 3 105" xfId="7312" xr:uid="{00000000-0005-0000-0000-0000661C0000}"/>
    <cellStyle name="Título 3 106" xfId="7313" xr:uid="{00000000-0005-0000-0000-0000671C0000}"/>
    <cellStyle name="Título 3 107" xfId="7314" xr:uid="{00000000-0005-0000-0000-0000681C0000}"/>
    <cellStyle name="Título 3 108" xfId="7315" xr:uid="{00000000-0005-0000-0000-0000691C0000}"/>
    <cellStyle name="Título 3 109" xfId="7316" xr:uid="{00000000-0005-0000-0000-00006A1C0000}"/>
    <cellStyle name="Título 3 11" xfId="700" xr:uid="{00000000-0005-0000-0000-00006B1C0000}"/>
    <cellStyle name="Título 3 110" xfId="7317" xr:uid="{00000000-0005-0000-0000-00006C1C0000}"/>
    <cellStyle name="Título 3 111" xfId="7318" xr:uid="{00000000-0005-0000-0000-00006D1C0000}"/>
    <cellStyle name="Título 3 112" xfId="7319" xr:uid="{00000000-0005-0000-0000-00006E1C0000}"/>
    <cellStyle name="Título 3 113" xfId="7320" xr:uid="{00000000-0005-0000-0000-00006F1C0000}"/>
    <cellStyle name="Título 3 114" xfId="7321" xr:uid="{00000000-0005-0000-0000-0000701C0000}"/>
    <cellStyle name="Título 3 115" xfId="7322" xr:uid="{00000000-0005-0000-0000-0000711C0000}"/>
    <cellStyle name="Título 3 116" xfId="7323" xr:uid="{00000000-0005-0000-0000-0000721C0000}"/>
    <cellStyle name="Título 3 117" xfId="7324" xr:uid="{00000000-0005-0000-0000-0000731C0000}"/>
    <cellStyle name="Título 3 118" xfId="7325" xr:uid="{00000000-0005-0000-0000-0000741C0000}"/>
    <cellStyle name="Título 3 119" xfId="7326" xr:uid="{00000000-0005-0000-0000-0000751C0000}"/>
    <cellStyle name="Título 3 12" xfId="701" xr:uid="{00000000-0005-0000-0000-0000761C0000}"/>
    <cellStyle name="Título 3 120" xfId="7327" xr:uid="{00000000-0005-0000-0000-0000771C0000}"/>
    <cellStyle name="Título 3 121" xfId="7328" xr:uid="{00000000-0005-0000-0000-0000781C0000}"/>
    <cellStyle name="Título 3 122" xfId="7329" xr:uid="{00000000-0005-0000-0000-0000791C0000}"/>
    <cellStyle name="Título 3 123" xfId="7330" xr:uid="{00000000-0005-0000-0000-00007A1C0000}"/>
    <cellStyle name="Título 3 124" xfId="7331" xr:uid="{00000000-0005-0000-0000-00007B1C0000}"/>
    <cellStyle name="Título 3 125" xfId="7332" xr:uid="{00000000-0005-0000-0000-00007C1C0000}"/>
    <cellStyle name="Título 3 126" xfId="7333" xr:uid="{00000000-0005-0000-0000-00007D1C0000}"/>
    <cellStyle name="Título 3 127" xfId="7334" xr:uid="{00000000-0005-0000-0000-00007E1C0000}"/>
    <cellStyle name="Título 3 128" xfId="7335" xr:uid="{00000000-0005-0000-0000-00007F1C0000}"/>
    <cellStyle name="Título 3 129" xfId="7336" xr:uid="{00000000-0005-0000-0000-0000801C0000}"/>
    <cellStyle name="Título 3 13" xfId="702" xr:uid="{00000000-0005-0000-0000-0000811C0000}"/>
    <cellStyle name="Título 3 130" xfId="7337" xr:uid="{00000000-0005-0000-0000-0000821C0000}"/>
    <cellStyle name="Título 3 131" xfId="7338" xr:uid="{00000000-0005-0000-0000-0000831C0000}"/>
    <cellStyle name="Título 3 132" xfId="7339" xr:uid="{00000000-0005-0000-0000-0000841C0000}"/>
    <cellStyle name="Título 3 133" xfId="7340" xr:uid="{00000000-0005-0000-0000-0000851C0000}"/>
    <cellStyle name="Título 3 134" xfId="7341" xr:uid="{00000000-0005-0000-0000-0000861C0000}"/>
    <cellStyle name="Título 3 14" xfId="703" xr:uid="{00000000-0005-0000-0000-0000871C0000}"/>
    <cellStyle name="Título 3 15" xfId="704" xr:uid="{00000000-0005-0000-0000-0000881C0000}"/>
    <cellStyle name="Título 3 16" xfId="7342" xr:uid="{00000000-0005-0000-0000-0000891C0000}"/>
    <cellStyle name="Título 3 17" xfId="7343" xr:uid="{00000000-0005-0000-0000-00008A1C0000}"/>
    <cellStyle name="Título 3 18" xfId="7344" xr:uid="{00000000-0005-0000-0000-00008B1C0000}"/>
    <cellStyle name="Título 3 19" xfId="7345" xr:uid="{00000000-0005-0000-0000-00008C1C0000}"/>
    <cellStyle name="Título 3 2" xfId="705" xr:uid="{00000000-0005-0000-0000-00008D1C0000}"/>
    <cellStyle name="Título 3 20" xfId="7346" xr:uid="{00000000-0005-0000-0000-00008E1C0000}"/>
    <cellStyle name="Título 3 21" xfId="7347" xr:uid="{00000000-0005-0000-0000-00008F1C0000}"/>
    <cellStyle name="Título 3 22" xfId="7348" xr:uid="{00000000-0005-0000-0000-0000901C0000}"/>
    <cellStyle name="Título 3 23" xfId="7349" xr:uid="{00000000-0005-0000-0000-0000911C0000}"/>
    <cellStyle name="Título 3 24" xfId="7350" xr:uid="{00000000-0005-0000-0000-0000921C0000}"/>
    <cellStyle name="Título 3 25" xfId="7351" xr:uid="{00000000-0005-0000-0000-0000931C0000}"/>
    <cellStyle name="Título 3 26" xfId="7352" xr:uid="{00000000-0005-0000-0000-0000941C0000}"/>
    <cellStyle name="Título 3 27" xfId="7353" xr:uid="{00000000-0005-0000-0000-0000951C0000}"/>
    <cellStyle name="Título 3 28" xfId="7354" xr:uid="{00000000-0005-0000-0000-0000961C0000}"/>
    <cellStyle name="Título 3 29" xfId="7355" xr:uid="{00000000-0005-0000-0000-0000971C0000}"/>
    <cellStyle name="Título 3 3" xfId="706" xr:uid="{00000000-0005-0000-0000-0000981C0000}"/>
    <cellStyle name="Título 3 30" xfId="7356" xr:uid="{00000000-0005-0000-0000-0000991C0000}"/>
    <cellStyle name="Título 3 31" xfId="7357" xr:uid="{00000000-0005-0000-0000-00009A1C0000}"/>
    <cellStyle name="Título 3 32" xfId="7358" xr:uid="{00000000-0005-0000-0000-00009B1C0000}"/>
    <cellStyle name="Título 3 33" xfId="7359" xr:uid="{00000000-0005-0000-0000-00009C1C0000}"/>
    <cellStyle name="Título 3 34" xfId="7360" xr:uid="{00000000-0005-0000-0000-00009D1C0000}"/>
    <cellStyle name="Título 3 35" xfId="7361" xr:uid="{00000000-0005-0000-0000-00009E1C0000}"/>
    <cellStyle name="Título 3 36" xfId="7362" xr:uid="{00000000-0005-0000-0000-00009F1C0000}"/>
    <cellStyle name="Título 3 37" xfId="7363" xr:uid="{00000000-0005-0000-0000-0000A01C0000}"/>
    <cellStyle name="Título 3 38" xfId="7364" xr:uid="{00000000-0005-0000-0000-0000A11C0000}"/>
    <cellStyle name="Título 3 39" xfId="7365" xr:uid="{00000000-0005-0000-0000-0000A21C0000}"/>
    <cellStyle name="Título 3 4" xfId="707" xr:uid="{00000000-0005-0000-0000-0000A31C0000}"/>
    <cellStyle name="Título 3 40" xfId="7366" xr:uid="{00000000-0005-0000-0000-0000A41C0000}"/>
    <cellStyle name="Título 3 41" xfId="7367" xr:uid="{00000000-0005-0000-0000-0000A51C0000}"/>
    <cellStyle name="Título 3 42" xfId="7368" xr:uid="{00000000-0005-0000-0000-0000A61C0000}"/>
    <cellStyle name="Título 3 43" xfId="7369" xr:uid="{00000000-0005-0000-0000-0000A71C0000}"/>
    <cellStyle name="Título 3 44" xfId="7370" xr:uid="{00000000-0005-0000-0000-0000A81C0000}"/>
    <cellStyle name="Título 3 45" xfId="7371" xr:uid="{00000000-0005-0000-0000-0000A91C0000}"/>
    <cellStyle name="Título 3 46" xfId="7372" xr:uid="{00000000-0005-0000-0000-0000AA1C0000}"/>
    <cellStyle name="Título 3 47" xfId="7373" xr:uid="{00000000-0005-0000-0000-0000AB1C0000}"/>
    <cellStyle name="Título 3 48" xfId="7374" xr:uid="{00000000-0005-0000-0000-0000AC1C0000}"/>
    <cellStyle name="Título 3 49" xfId="7375" xr:uid="{00000000-0005-0000-0000-0000AD1C0000}"/>
    <cellStyle name="Título 3 5" xfId="708" xr:uid="{00000000-0005-0000-0000-0000AE1C0000}"/>
    <cellStyle name="Título 3 50" xfId="7376" xr:uid="{00000000-0005-0000-0000-0000AF1C0000}"/>
    <cellStyle name="Título 3 51" xfId="7377" xr:uid="{00000000-0005-0000-0000-0000B01C0000}"/>
    <cellStyle name="Título 3 52" xfId="7378" xr:uid="{00000000-0005-0000-0000-0000B11C0000}"/>
    <cellStyle name="Título 3 53" xfId="7379" xr:uid="{00000000-0005-0000-0000-0000B21C0000}"/>
    <cellStyle name="Título 3 54" xfId="7380" xr:uid="{00000000-0005-0000-0000-0000B31C0000}"/>
    <cellStyle name="Título 3 55" xfId="7381" xr:uid="{00000000-0005-0000-0000-0000B41C0000}"/>
    <cellStyle name="Título 3 56" xfId="7382" xr:uid="{00000000-0005-0000-0000-0000B51C0000}"/>
    <cellStyle name="Título 3 57" xfId="7383" xr:uid="{00000000-0005-0000-0000-0000B61C0000}"/>
    <cellStyle name="Título 3 58" xfId="7384" xr:uid="{00000000-0005-0000-0000-0000B71C0000}"/>
    <cellStyle name="Título 3 59" xfId="7385" xr:uid="{00000000-0005-0000-0000-0000B81C0000}"/>
    <cellStyle name="Título 3 6" xfId="709" xr:uid="{00000000-0005-0000-0000-0000B91C0000}"/>
    <cellStyle name="Título 3 60" xfId="7386" xr:uid="{00000000-0005-0000-0000-0000BA1C0000}"/>
    <cellStyle name="Título 3 61" xfId="7387" xr:uid="{00000000-0005-0000-0000-0000BB1C0000}"/>
    <cellStyle name="Título 3 62" xfId="7388" xr:uid="{00000000-0005-0000-0000-0000BC1C0000}"/>
    <cellStyle name="Título 3 63" xfId="7389" xr:uid="{00000000-0005-0000-0000-0000BD1C0000}"/>
    <cellStyle name="Título 3 64" xfId="7390" xr:uid="{00000000-0005-0000-0000-0000BE1C0000}"/>
    <cellStyle name="Título 3 65" xfId="7391" xr:uid="{00000000-0005-0000-0000-0000BF1C0000}"/>
    <cellStyle name="Título 3 66" xfId="7392" xr:uid="{00000000-0005-0000-0000-0000C01C0000}"/>
    <cellStyle name="Título 3 67" xfId="7393" xr:uid="{00000000-0005-0000-0000-0000C11C0000}"/>
    <cellStyle name="Título 3 68" xfId="7394" xr:uid="{00000000-0005-0000-0000-0000C21C0000}"/>
    <cellStyle name="Título 3 69" xfId="7395" xr:uid="{00000000-0005-0000-0000-0000C31C0000}"/>
    <cellStyle name="Título 3 7" xfId="710" xr:uid="{00000000-0005-0000-0000-0000C41C0000}"/>
    <cellStyle name="Título 3 70" xfId="7396" xr:uid="{00000000-0005-0000-0000-0000C51C0000}"/>
    <cellStyle name="Título 3 71" xfId="7397" xr:uid="{00000000-0005-0000-0000-0000C61C0000}"/>
    <cellStyle name="Título 3 72" xfId="7398" xr:uid="{00000000-0005-0000-0000-0000C71C0000}"/>
    <cellStyle name="Título 3 73" xfId="7399" xr:uid="{00000000-0005-0000-0000-0000C81C0000}"/>
    <cellStyle name="Título 3 74" xfId="7400" xr:uid="{00000000-0005-0000-0000-0000C91C0000}"/>
    <cellStyle name="Título 3 75" xfId="7401" xr:uid="{00000000-0005-0000-0000-0000CA1C0000}"/>
    <cellStyle name="Título 3 76" xfId="7402" xr:uid="{00000000-0005-0000-0000-0000CB1C0000}"/>
    <cellStyle name="Título 3 77" xfId="7403" xr:uid="{00000000-0005-0000-0000-0000CC1C0000}"/>
    <cellStyle name="Título 3 78" xfId="7404" xr:uid="{00000000-0005-0000-0000-0000CD1C0000}"/>
    <cellStyle name="Título 3 79" xfId="7405" xr:uid="{00000000-0005-0000-0000-0000CE1C0000}"/>
    <cellStyle name="Título 3 8" xfId="711" xr:uid="{00000000-0005-0000-0000-0000CF1C0000}"/>
    <cellStyle name="Título 3 80" xfId="7406" xr:uid="{00000000-0005-0000-0000-0000D01C0000}"/>
    <cellStyle name="Título 3 81" xfId="7407" xr:uid="{00000000-0005-0000-0000-0000D11C0000}"/>
    <cellStyle name="Título 3 82" xfId="7408" xr:uid="{00000000-0005-0000-0000-0000D21C0000}"/>
    <cellStyle name="Título 3 83" xfId="7409" xr:uid="{00000000-0005-0000-0000-0000D31C0000}"/>
    <cellStyle name="Título 3 84" xfId="7410" xr:uid="{00000000-0005-0000-0000-0000D41C0000}"/>
    <cellStyle name="Título 3 85" xfId="7411" xr:uid="{00000000-0005-0000-0000-0000D51C0000}"/>
    <cellStyle name="Título 3 86" xfId="7412" xr:uid="{00000000-0005-0000-0000-0000D61C0000}"/>
    <cellStyle name="Título 3 87" xfId="7413" xr:uid="{00000000-0005-0000-0000-0000D71C0000}"/>
    <cellStyle name="Título 3 88" xfId="7414" xr:uid="{00000000-0005-0000-0000-0000D81C0000}"/>
    <cellStyle name="Título 3 89" xfId="7415" xr:uid="{00000000-0005-0000-0000-0000D91C0000}"/>
    <cellStyle name="Título 3 9" xfId="712" xr:uid="{00000000-0005-0000-0000-0000DA1C0000}"/>
    <cellStyle name="Título 3 90" xfId="7416" xr:uid="{00000000-0005-0000-0000-0000DB1C0000}"/>
    <cellStyle name="Título 3 91" xfId="7417" xr:uid="{00000000-0005-0000-0000-0000DC1C0000}"/>
    <cellStyle name="Título 3 92" xfId="7418" xr:uid="{00000000-0005-0000-0000-0000DD1C0000}"/>
    <cellStyle name="Título 3 93" xfId="7419" xr:uid="{00000000-0005-0000-0000-0000DE1C0000}"/>
    <cellStyle name="Título 3 94" xfId="7420" xr:uid="{00000000-0005-0000-0000-0000DF1C0000}"/>
    <cellStyle name="Título 3 95" xfId="7421" xr:uid="{00000000-0005-0000-0000-0000E01C0000}"/>
    <cellStyle name="Título 3 96" xfId="7422" xr:uid="{00000000-0005-0000-0000-0000E11C0000}"/>
    <cellStyle name="Título 3 97" xfId="7423" xr:uid="{00000000-0005-0000-0000-0000E21C0000}"/>
    <cellStyle name="Título 3 98" xfId="7424" xr:uid="{00000000-0005-0000-0000-0000E31C0000}"/>
    <cellStyle name="Título 3 99" xfId="7425" xr:uid="{00000000-0005-0000-0000-0000E41C0000}"/>
    <cellStyle name="Título 30" xfId="7426" xr:uid="{00000000-0005-0000-0000-0000E51C0000}"/>
    <cellStyle name="Título 31" xfId="7427" xr:uid="{00000000-0005-0000-0000-0000E61C0000}"/>
    <cellStyle name="Título 32" xfId="7428" xr:uid="{00000000-0005-0000-0000-0000E71C0000}"/>
    <cellStyle name="Título 33" xfId="7429" xr:uid="{00000000-0005-0000-0000-0000E81C0000}"/>
    <cellStyle name="Título 34" xfId="7430" xr:uid="{00000000-0005-0000-0000-0000E91C0000}"/>
    <cellStyle name="Título 35" xfId="7431" xr:uid="{00000000-0005-0000-0000-0000EA1C0000}"/>
    <cellStyle name="Título 36" xfId="7432" xr:uid="{00000000-0005-0000-0000-0000EB1C0000}"/>
    <cellStyle name="Título 37" xfId="7433" xr:uid="{00000000-0005-0000-0000-0000EC1C0000}"/>
    <cellStyle name="Título 38" xfId="7434" xr:uid="{00000000-0005-0000-0000-0000ED1C0000}"/>
    <cellStyle name="Título 39" xfId="7435" xr:uid="{00000000-0005-0000-0000-0000EE1C0000}"/>
    <cellStyle name="Título 4 10" xfId="713" xr:uid="{00000000-0005-0000-0000-0000EF1C0000}"/>
    <cellStyle name="Título 4 100" xfId="7436" xr:uid="{00000000-0005-0000-0000-0000F01C0000}"/>
    <cellStyle name="Título 4 101" xfId="7437" xr:uid="{00000000-0005-0000-0000-0000F11C0000}"/>
    <cellStyle name="Título 4 102" xfId="7438" xr:uid="{00000000-0005-0000-0000-0000F21C0000}"/>
    <cellStyle name="Título 4 103" xfId="7439" xr:uid="{00000000-0005-0000-0000-0000F31C0000}"/>
    <cellStyle name="Título 4 104" xfId="7440" xr:uid="{00000000-0005-0000-0000-0000F41C0000}"/>
    <cellStyle name="Título 4 105" xfId="7441" xr:uid="{00000000-0005-0000-0000-0000F51C0000}"/>
    <cellStyle name="Título 4 106" xfId="7442" xr:uid="{00000000-0005-0000-0000-0000F61C0000}"/>
    <cellStyle name="Título 4 107" xfId="7443" xr:uid="{00000000-0005-0000-0000-0000F71C0000}"/>
    <cellStyle name="Título 4 108" xfId="7444" xr:uid="{00000000-0005-0000-0000-0000F81C0000}"/>
    <cellStyle name="Título 4 109" xfId="7445" xr:uid="{00000000-0005-0000-0000-0000F91C0000}"/>
    <cellStyle name="Título 4 11" xfId="714" xr:uid="{00000000-0005-0000-0000-0000FA1C0000}"/>
    <cellStyle name="Título 4 110" xfId="7446" xr:uid="{00000000-0005-0000-0000-0000FB1C0000}"/>
    <cellStyle name="Título 4 111" xfId="7447" xr:uid="{00000000-0005-0000-0000-0000FC1C0000}"/>
    <cellStyle name="Título 4 112" xfId="7448" xr:uid="{00000000-0005-0000-0000-0000FD1C0000}"/>
    <cellStyle name="Título 4 113" xfId="7449" xr:uid="{00000000-0005-0000-0000-0000FE1C0000}"/>
    <cellStyle name="Título 4 114" xfId="7450" xr:uid="{00000000-0005-0000-0000-0000FF1C0000}"/>
    <cellStyle name="Título 4 115" xfId="7451" xr:uid="{00000000-0005-0000-0000-0000001D0000}"/>
    <cellStyle name="Título 4 116" xfId="7452" xr:uid="{00000000-0005-0000-0000-0000011D0000}"/>
    <cellStyle name="Título 4 117" xfId="7453" xr:uid="{00000000-0005-0000-0000-0000021D0000}"/>
    <cellStyle name="Título 4 118" xfId="7454" xr:uid="{00000000-0005-0000-0000-0000031D0000}"/>
    <cellStyle name="Título 4 119" xfId="7455" xr:uid="{00000000-0005-0000-0000-0000041D0000}"/>
    <cellStyle name="Título 4 12" xfId="715" xr:uid="{00000000-0005-0000-0000-0000051D0000}"/>
    <cellStyle name="Título 4 120" xfId="7456" xr:uid="{00000000-0005-0000-0000-0000061D0000}"/>
    <cellStyle name="Título 4 121" xfId="7457" xr:uid="{00000000-0005-0000-0000-0000071D0000}"/>
    <cellStyle name="Título 4 122" xfId="7458" xr:uid="{00000000-0005-0000-0000-0000081D0000}"/>
    <cellStyle name="Título 4 123" xfId="7459" xr:uid="{00000000-0005-0000-0000-0000091D0000}"/>
    <cellStyle name="Título 4 124" xfId="7460" xr:uid="{00000000-0005-0000-0000-00000A1D0000}"/>
    <cellStyle name="Título 4 125" xfId="7461" xr:uid="{00000000-0005-0000-0000-00000B1D0000}"/>
    <cellStyle name="Título 4 126" xfId="7462" xr:uid="{00000000-0005-0000-0000-00000C1D0000}"/>
    <cellStyle name="Título 4 127" xfId="7463" xr:uid="{00000000-0005-0000-0000-00000D1D0000}"/>
    <cellStyle name="Título 4 128" xfId="7464" xr:uid="{00000000-0005-0000-0000-00000E1D0000}"/>
    <cellStyle name="Título 4 129" xfId="7465" xr:uid="{00000000-0005-0000-0000-00000F1D0000}"/>
    <cellStyle name="Título 4 13" xfId="716" xr:uid="{00000000-0005-0000-0000-0000101D0000}"/>
    <cellStyle name="Título 4 130" xfId="7466" xr:uid="{00000000-0005-0000-0000-0000111D0000}"/>
    <cellStyle name="Título 4 131" xfId="7467" xr:uid="{00000000-0005-0000-0000-0000121D0000}"/>
    <cellStyle name="Título 4 132" xfId="7468" xr:uid="{00000000-0005-0000-0000-0000131D0000}"/>
    <cellStyle name="Título 4 133" xfId="7469" xr:uid="{00000000-0005-0000-0000-0000141D0000}"/>
    <cellStyle name="Título 4 134" xfId="7470" xr:uid="{00000000-0005-0000-0000-0000151D0000}"/>
    <cellStyle name="Título 4 14" xfId="717" xr:uid="{00000000-0005-0000-0000-0000161D0000}"/>
    <cellStyle name="Título 4 15" xfId="718" xr:uid="{00000000-0005-0000-0000-0000171D0000}"/>
    <cellStyle name="Título 4 16" xfId="7471" xr:uid="{00000000-0005-0000-0000-0000181D0000}"/>
    <cellStyle name="Título 4 17" xfId="7472" xr:uid="{00000000-0005-0000-0000-0000191D0000}"/>
    <cellStyle name="Título 4 18" xfId="7473" xr:uid="{00000000-0005-0000-0000-00001A1D0000}"/>
    <cellStyle name="Título 4 19" xfId="7474" xr:uid="{00000000-0005-0000-0000-00001B1D0000}"/>
    <cellStyle name="Título 4 2" xfId="719" xr:uid="{00000000-0005-0000-0000-00001C1D0000}"/>
    <cellStyle name="Título 4 20" xfId="7475" xr:uid="{00000000-0005-0000-0000-00001D1D0000}"/>
    <cellStyle name="Título 4 21" xfId="7476" xr:uid="{00000000-0005-0000-0000-00001E1D0000}"/>
    <cellStyle name="Título 4 22" xfId="7477" xr:uid="{00000000-0005-0000-0000-00001F1D0000}"/>
    <cellStyle name="Título 4 23" xfId="7478" xr:uid="{00000000-0005-0000-0000-0000201D0000}"/>
    <cellStyle name="Título 4 24" xfId="7479" xr:uid="{00000000-0005-0000-0000-0000211D0000}"/>
    <cellStyle name="Título 4 25" xfId="7480" xr:uid="{00000000-0005-0000-0000-0000221D0000}"/>
    <cellStyle name="Título 4 26" xfId="7481" xr:uid="{00000000-0005-0000-0000-0000231D0000}"/>
    <cellStyle name="Título 4 27" xfId="7482" xr:uid="{00000000-0005-0000-0000-0000241D0000}"/>
    <cellStyle name="Título 4 28" xfId="7483" xr:uid="{00000000-0005-0000-0000-0000251D0000}"/>
    <cellStyle name="Título 4 29" xfId="7484" xr:uid="{00000000-0005-0000-0000-0000261D0000}"/>
    <cellStyle name="Título 4 3" xfId="720" xr:uid="{00000000-0005-0000-0000-0000271D0000}"/>
    <cellStyle name="Título 4 30" xfId="7485" xr:uid="{00000000-0005-0000-0000-0000281D0000}"/>
    <cellStyle name="Título 4 31" xfId="7486" xr:uid="{00000000-0005-0000-0000-0000291D0000}"/>
    <cellStyle name="Título 4 32" xfId="7487" xr:uid="{00000000-0005-0000-0000-00002A1D0000}"/>
    <cellStyle name="Título 4 33" xfId="7488" xr:uid="{00000000-0005-0000-0000-00002B1D0000}"/>
    <cellStyle name="Título 4 34" xfId="7489" xr:uid="{00000000-0005-0000-0000-00002C1D0000}"/>
    <cellStyle name="Título 4 35" xfId="7490" xr:uid="{00000000-0005-0000-0000-00002D1D0000}"/>
    <cellStyle name="Título 4 36" xfId="7491" xr:uid="{00000000-0005-0000-0000-00002E1D0000}"/>
    <cellStyle name="Título 4 37" xfId="7492" xr:uid="{00000000-0005-0000-0000-00002F1D0000}"/>
    <cellStyle name="Título 4 38" xfId="7493" xr:uid="{00000000-0005-0000-0000-0000301D0000}"/>
    <cellStyle name="Título 4 39" xfId="7494" xr:uid="{00000000-0005-0000-0000-0000311D0000}"/>
    <cellStyle name="Título 4 4" xfId="721" xr:uid="{00000000-0005-0000-0000-0000321D0000}"/>
    <cellStyle name="Título 4 40" xfId="7495" xr:uid="{00000000-0005-0000-0000-0000331D0000}"/>
    <cellStyle name="Título 4 41" xfId="7496" xr:uid="{00000000-0005-0000-0000-0000341D0000}"/>
    <cellStyle name="Título 4 42" xfId="7497" xr:uid="{00000000-0005-0000-0000-0000351D0000}"/>
    <cellStyle name="Título 4 43" xfId="7498" xr:uid="{00000000-0005-0000-0000-0000361D0000}"/>
    <cellStyle name="Título 4 44" xfId="7499" xr:uid="{00000000-0005-0000-0000-0000371D0000}"/>
    <cellStyle name="Título 4 45" xfId="7500" xr:uid="{00000000-0005-0000-0000-0000381D0000}"/>
    <cellStyle name="Título 4 46" xfId="7501" xr:uid="{00000000-0005-0000-0000-0000391D0000}"/>
    <cellStyle name="Título 4 47" xfId="7502" xr:uid="{00000000-0005-0000-0000-00003A1D0000}"/>
    <cellStyle name="Título 4 48" xfId="7503" xr:uid="{00000000-0005-0000-0000-00003B1D0000}"/>
    <cellStyle name="Título 4 49" xfId="7504" xr:uid="{00000000-0005-0000-0000-00003C1D0000}"/>
    <cellStyle name="Título 4 5" xfId="722" xr:uid="{00000000-0005-0000-0000-00003D1D0000}"/>
    <cellStyle name="Título 4 50" xfId="7505" xr:uid="{00000000-0005-0000-0000-00003E1D0000}"/>
    <cellStyle name="Título 4 51" xfId="7506" xr:uid="{00000000-0005-0000-0000-00003F1D0000}"/>
    <cellStyle name="Título 4 52" xfId="7507" xr:uid="{00000000-0005-0000-0000-0000401D0000}"/>
    <cellStyle name="Título 4 53" xfId="7508" xr:uid="{00000000-0005-0000-0000-0000411D0000}"/>
    <cellStyle name="Título 4 54" xfId="7509" xr:uid="{00000000-0005-0000-0000-0000421D0000}"/>
    <cellStyle name="Título 4 55" xfId="7510" xr:uid="{00000000-0005-0000-0000-0000431D0000}"/>
    <cellStyle name="Título 4 56" xfId="7511" xr:uid="{00000000-0005-0000-0000-0000441D0000}"/>
    <cellStyle name="Título 4 57" xfId="7512" xr:uid="{00000000-0005-0000-0000-0000451D0000}"/>
    <cellStyle name="Título 4 58" xfId="7513" xr:uid="{00000000-0005-0000-0000-0000461D0000}"/>
    <cellStyle name="Título 4 59" xfId="7514" xr:uid="{00000000-0005-0000-0000-0000471D0000}"/>
    <cellStyle name="Título 4 6" xfId="723" xr:uid="{00000000-0005-0000-0000-0000481D0000}"/>
    <cellStyle name="Título 4 60" xfId="7515" xr:uid="{00000000-0005-0000-0000-0000491D0000}"/>
    <cellStyle name="Título 4 61" xfId="7516" xr:uid="{00000000-0005-0000-0000-00004A1D0000}"/>
    <cellStyle name="Título 4 62" xfId="7517" xr:uid="{00000000-0005-0000-0000-00004B1D0000}"/>
    <cellStyle name="Título 4 63" xfId="7518" xr:uid="{00000000-0005-0000-0000-00004C1D0000}"/>
    <cellStyle name="Título 4 64" xfId="7519" xr:uid="{00000000-0005-0000-0000-00004D1D0000}"/>
    <cellStyle name="Título 4 65" xfId="7520" xr:uid="{00000000-0005-0000-0000-00004E1D0000}"/>
    <cellStyle name="Título 4 66" xfId="7521" xr:uid="{00000000-0005-0000-0000-00004F1D0000}"/>
    <cellStyle name="Título 4 67" xfId="7522" xr:uid="{00000000-0005-0000-0000-0000501D0000}"/>
    <cellStyle name="Título 4 68" xfId="7523" xr:uid="{00000000-0005-0000-0000-0000511D0000}"/>
    <cellStyle name="Título 4 69" xfId="7524" xr:uid="{00000000-0005-0000-0000-0000521D0000}"/>
    <cellStyle name="Título 4 7" xfId="724" xr:uid="{00000000-0005-0000-0000-0000531D0000}"/>
    <cellStyle name="Título 4 70" xfId="7525" xr:uid="{00000000-0005-0000-0000-0000541D0000}"/>
    <cellStyle name="Título 4 71" xfId="7526" xr:uid="{00000000-0005-0000-0000-0000551D0000}"/>
    <cellStyle name="Título 4 72" xfId="7527" xr:uid="{00000000-0005-0000-0000-0000561D0000}"/>
    <cellStyle name="Título 4 73" xfId="7528" xr:uid="{00000000-0005-0000-0000-0000571D0000}"/>
    <cellStyle name="Título 4 74" xfId="7529" xr:uid="{00000000-0005-0000-0000-0000581D0000}"/>
    <cellStyle name="Título 4 75" xfId="7530" xr:uid="{00000000-0005-0000-0000-0000591D0000}"/>
    <cellStyle name="Título 4 76" xfId="7531" xr:uid="{00000000-0005-0000-0000-00005A1D0000}"/>
    <cellStyle name="Título 4 77" xfId="7532" xr:uid="{00000000-0005-0000-0000-00005B1D0000}"/>
    <cellStyle name="Título 4 78" xfId="7533" xr:uid="{00000000-0005-0000-0000-00005C1D0000}"/>
    <cellStyle name="Título 4 79" xfId="7534" xr:uid="{00000000-0005-0000-0000-00005D1D0000}"/>
    <cellStyle name="Título 4 8" xfId="725" xr:uid="{00000000-0005-0000-0000-00005E1D0000}"/>
    <cellStyle name="Título 4 80" xfId="7535" xr:uid="{00000000-0005-0000-0000-00005F1D0000}"/>
    <cellStyle name="Título 4 81" xfId="7536" xr:uid="{00000000-0005-0000-0000-0000601D0000}"/>
    <cellStyle name="Título 4 82" xfId="7537" xr:uid="{00000000-0005-0000-0000-0000611D0000}"/>
    <cellStyle name="Título 4 83" xfId="7538" xr:uid="{00000000-0005-0000-0000-0000621D0000}"/>
    <cellStyle name="Título 4 84" xfId="7539" xr:uid="{00000000-0005-0000-0000-0000631D0000}"/>
    <cellStyle name="Título 4 85" xfId="7540" xr:uid="{00000000-0005-0000-0000-0000641D0000}"/>
    <cellStyle name="Título 4 86" xfId="7541" xr:uid="{00000000-0005-0000-0000-0000651D0000}"/>
    <cellStyle name="Título 4 87" xfId="7542" xr:uid="{00000000-0005-0000-0000-0000661D0000}"/>
    <cellStyle name="Título 4 88" xfId="7543" xr:uid="{00000000-0005-0000-0000-0000671D0000}"/>
    <cellStyle name="Título 4 89" xfId="7544" xr:uid="{00000000-0005-0000-0000-0000681D0000}"/>
    <cellStyle name="Título 4 9" xfId="726" xr:uid="{00000000-0005-0000-0000-0000691D0000}"/>
    <cellStyle name="Título 4 90" xfId="7545" xr:uid="{00000000-0005-0000-0000-00006A1D0000}"/>
    <cellStyle name="Título 4 91" xfId="7546" xr:uid="{00000000-0005-0000-0000-00006B1D0000}"/>
    <cellStyle name="Título 4 92" xfId="7547" xr:uid="{00000000-0005-0000-0000-00006C1D0000}"/>
    <cellStyle name="Título 4 93" xfId="7548" xr:uid="{00000000-0005-0000-0000-00006D1D0000}"/>
    <cellStyle name="Título 4 94" xfId="7549" xr:uid="{00000000-0005-0000-0000-00006E1D0000}"/>
    <cellStyle name="Título 4 95" xfId="7550" xr:uid="{00000000-0005-0000-0000-00006F1D0000}"/>
    <cellStyle name="Título 4 96" xfId="7551" xr:uid="{00000000-0005-0000-0000-0000701D0000}"/>
    <cellStyle name="Título 4 97" xfId="7552" xr:uid="{00000000-0005-0000-0000-0000711D0000}"/>
    <cellStyle name="Título 4 98" xfId="7553" xr:uid="{00000000-0005-0000-0000-0000721D0000}"/>
    <cellStyle name="Título 4 99" xfId="7554" xr:uid="{00000000-0005-0000-0000-0000731D0000}"/>
    <cellStyle name="Título 40" xfId="7555" xr:uid="{00000000-0005-0000-0000-0000741D0000}"/>
    <cellStyle name="Título 41" xfId="7556" xr:uid="{00000000-0005-0000-0000-0000751D0000}"/>
    <cellStyle name="Título 42" xfId="7557" xr:uid="{00000000-0005-0000-0000-0000761D0000}"/>
    <cellStyle name="Título 43" xfId="7558" xr:uid="{00000000-0005-0000-0000-0000771D0000}"/>
    <cellStyle name="Título 44" xfId="7559" xr:uid="{00000000-0005-0000-0000-0000781D0000}"/>
    <cellStyle name="Título 45" xfId="7560" xr:uid="{00000000-0005-0000-0000-0000791D0000}"/>
    <cellStyle name="Título 46" xfId="7561" xr:uid="{00000000-0005-0000-0000-00007A1D0000}"/>
    <cellStyle name="Título 47" xfId="7562" xr:uid="{00000000-0005-0000-0000-00007B1D0000}"/>
    <cellStyle name="Título 48" xfId="7563" xr:uid="{00000000-0005-0000-0000-00007C1D0000}"/>
    <cellStyle name="Título 49" xfId="7564" xr:uid="{00000000-0005-0000-0000-00007D1D0000}"/>
    <cellStyle name="Título 5" xfId="727" xr:uid="{00000000-0005-0000-0000-00007E1D0000}"/>
    <cellStyle name="Título 50" xfId="7565" xr:uid="{00000000-0005-0000-0000-00007F1D0000}"/>
    <cellStyle name="Título 51" xfId="7566" xr:uid="{00000000-0005-0000-0000-0000801D0000}"/>
    <cellStyle name="Título 52" xfId="7567" xr:uid="{00000000-0005-0000-0000-0000811D0000}"/>
    <cellStyle name="Título 53" xfId="7568" xr:uid="{00000000-0005-0000-0000-0000821D0000}"/>
    <cellStyle name="Título 54" xfId="7569" xr:uid="{00000000-0005-0000-0000-0000831D0000}"/>
    <cellStyle name="Título 55" xfId="7570" xr:uid="{00000000-0005-0000-0000-0000841D0000}"/>
    <cellStyle name="Título 56" xfId="7571" xr:uid="{00000000-0005-0000-0000-0000851D0000}"/>
    <cellStyle name="Título 57" xfId="7572" xr:uid="{00000000-0005-0000-0000-0000861D0000}"/>
    <cellStyle name="Título 58" xfId="7573" xr:uid="{00000000-0005-0000-0000-0000871D0000}"/>
    <cellStyle name="Título 59" xfId="7574" xr:uid="{00000000-0005-0000-0000-0000881D0000}"/>
    <cellStyle name="Título 6" xfId="728" xr:uid="{00000000-0005-0000-0000-0000891D0000}"/>
    <cellStyle name="Título 60" xfId="7575" xr:uid="{00000000-0005-0000-0000-00008A1D0000}"/>
    <cellStyle name="Título 61" xfId="7576" xr:uid="{00000000-0005-0000-0000-00008B1D0000}"/>
    <cellStyle name="Título 62" xfId="7577" xr:uid="{00000000-0005-0000-0000-00008C1D0000}"/>
    <cellStyle name="Título 63" xfId="7578" xr:uid="{00000000-0005-0000-0000-00008D1D0000}"/>
    <cellStyle name="Título 64" xfId="7579" xr:uid="{00000000-0005-0000-0000-00008E1D0000}"/>
    <cellStyle name="Título 65" xfId="7580" xr:uid="{00000000-0005-0000-0000-00008F1D0000}"/>
    <cellStyle name="Título 66" xfId="7581" xr:uid="{00000000-0005-0000-0000-0000901D0000}"/>
    <cellStyle name="Título 67" xfId="7582" xr:uid="{00000000-0005-0000-0000-0000911D0000}"/>
    <cellStyle name="Título 68" xfId="7583" xr:uid="{00000000-0005-0000-0000-0000921D0000}"/>
    <cellStyle name="Título 69" xfId="7584" xr:uid="{00000000-0005-0000-0000-0000931D0000}"/>
    <cellStyle name="Título 7" xfId="729" xr:uid="{00000000-0005-0000-0000-0000941D0000}"/>
    <cellStyle name="Título 70" xfId="7585" xr:uid="{00000000-0005-0000-0000-0000951D0000}"/>
    <cellStyle name="Título 71" xfId="7586" xr:uid="{00000000-0005-0000-0000-0000961D0000}"/>
    <cellStyle name="Título 72" xfId="7587" xr:uid="{00000000-0005-0000-0000-0000971D0000}"/>
    <cellStyle name="Título 73" xfId="7588" xr:uid="{00000000-0005-0000-0000-0000981D0000}"/>
    <cellStyle name="Título 74" xfId="7589" xr:uid="{00000000-0005-0000-0000-0000991D0000}"/>
    <cellStyle name="Título 75" xfId="7590" xr:uid="{00000000-0005-0000-0000-00009A1D0000}"/>
    <cellStyle name="Título 76" xfId="7591" xr:uid="{00000000-0005-0000-0000-00009B1D0000}"/>
    <cellStyle name="Título 77" xfId="7592" xr:uid="{00000000-0005-0000-0000-00009C1D0000}"/>
    <cellStyle name="Título 78" xfId="7593" xr:uid="{00000000-0005-0000-0000-00009D1D0000}"/>
    <cellStyle name="Título 79" xfId="7594" xr:uid="{00000000-0005-0000-0000-00009E1D0000}"/>
    <cellStyle name="Título 8" xfId="730" xr:uid="{00000000-0005-0000-0000-00009F1D0000}"/>
    <cellStyle name="Título 80" xfId="7595" xr:uid="{00000000-0005-0000-0000-0000A01D0000}"/>
    <cellStyle name="Título 81" xfId="7596" xr:uid="{00000000-0005-0000-0000-0000A11D0000}"/>
    <cellStyle name="Título 82" xfId="7597" xr:uid="{00000000-0005-0000-0000-0000A21D0000}"/>
    <cellStyle name="Título 83" xfId="7598" xr:uid="{00000000-0005-0000-0000-0000A31D0000}"/>
    <cellStyle name="Título 84" xfId="7599" xr:uid="{00000000-0005-0000-0000-0000A41D0000}"/>
    <cellStyle name="Título 85" xfId="7600" xr:uid="{00000000-0005-0000-0000-0000A51D0000}"/>
    <cellStyle name="Título 86" xfId="7601" xr:uid="{00000000-0005-0000-0000-0000A61D0000}"/>
    <cellStyle name="Título 87" xfId="7602" xr:uid="{00000000-0005-0000-0000-0000A71D0000}"/>
    <cellStyle name="Título 88" xfId="7603" xr:uid="{00000000-0005-0000-0000-0000A81D0000}"/>
    <cellStyle name="Título 89" xfId="7604" xr:uid="{00000000-0005-0000-0000-0000A91D0000}"/>
    <cellStyle name="Título 9" xfId="731" xr:uid="{00000000-0005-0000-0000-0000AA1D0000}"/>
    <cellStyle name="Título 90" xfId="7605" xr:uid="{00000000-0005-0000-0000-0000AB1D0000}"/>
    <cellStyle name="Título 91" xfId="7606" xr:uid="{00000000-0005-0000-0000-0000AC1D0000}"/>
    <cellStyle name="Título 92" xfId="7607" xr:uid="{00000000-0005-0000-0000-0000AD1D0000}"/>
    <cellStyle name="Título 93" xfId="7608" xr:uid="{00000000-0005-0000-0000-0000AE1D0000}"/>
    <cellStyle name="Título 94" xfId="7609" xr:uid="{00000000-0005-0000-0000-0000AF1D0000}"/>
    <cellStyle name="Título 95" xfId="7610" xr:uid="{00000000-0005-0000-0000-0000B01D0000}"/>
    <cellStyle name="Título 96" xfId="7611" xr:uid="{00000000-0005-0000-0000-0000B11D0000}"/>
    <cellStyle name="Título 97" xfId="7612" xr:uid="{00000000-0005-0000-0000-0000B21D0000}"/>
    <cellStyle name="Título 98" xfId="7613" xr:uid="{00000000-0005-0000-0000-0000B31D0000}"/>
    <cellStyle name="Título 99" xfId="7614" xr:uid="{00000000-0005-0000-0000-0000B41D0000}"/>
    <cellStyle name="Total 10" xfId="732" xr:uid="{00000000-0005-0000-0000-0000B51D0000}"/>
    <cellStyle name="Total 100" xfId="7615" xr:uid="{00000000-0005-0000-0000-0000B61D0000}"/>
    <cellStyle name="Total 101" xfId="7616" xr:uid="{00000000-0005-0000-0000-0000B71D0000}"/>
    <cellStyle name="Total 102" xfId="7617" xr:uid="{00000000-0005-0000-0000-0000B81D0000}"/>
    <cellStyle name="Total 103" xfId="7618" xr:uid="{00000000-0005-0000-0000-0000B91D0000}"/>
    <cellStyle name="Total 104" xfId="7619" xr:uid="{00000000-0005-0000-0000-0000BA1D0000}"/>
    <cellStyle name="Total 105" xfId="7620" xr:uid="{00000000-0005-0000-0000-0000BB1D0000}"/>
    <cellStyle name="Total 106" xfId="7621" xr:uid="{00000000-0005-0000-0000-0000BC1D0000}"/>
    <cellStyle name="Total 107" xfId="7622" xr:uid="{00000000-0005-0000-0000-0000BD1D0000}"/>
    <cellStyle name="Total 108" xfId="7623" xr:uid="{00000000-0005-0000-0000-0000BE1D0000}"/>
    <cellStyle name="Total 109" xfId="7624" xr:uid="{00000000-0005-0000-0000-0000BF1D0000}"/>
    <cellStyle name="Total 11" xfId="733" xr:uid="{00000000-0005-0000-0000-0000C01D0000}"/>
    <cellStyle name="Total 110" xfId="7625" xr:uid="{00000000-0005-0000-0000-0000C11D0000}"/>
    <cellStyle name="Total 111" xfId="7626" xr:uid="{00000000-0005-0000-0000-0000C21D0000}"/>
    <cellStyle name="Total 112" xfId="7627" xr:uid="{00000000-0005-0000-0000-0000C31D0000}"/>
    <cellStyle name="Total 113" xfId="7628" xr:uid="{00000000-0005-0000-0000-0000C41D0000}"/>
    <cellStyle name="Total 114" xfId="7629" xr:uid="{00000000-0005-0000-0000-0000C51D0000}"/>
    <cellStyle name="Total 115" xfId="7630" xr:uid="{00000000-0005-0000-0000-0000C61D0000}"/>
    <cellStyle name="Total 116" xfId="7631" xr:uid="{00000000-0005-0000-0000-0000C71D0000}"/>
    <cellStyle name="Total 117" xfId="7632" xr:uid="{00000000-0005-0000-0000-0000C81D0000}"/>
    <cellStyle name="Total 118" xfId="7633" xr:uid="{00000000-0005-0000-0000-0000C91D0000}"/>
    <cellStyle name="Total 119" xfId="7634" xr:uid="{00000000-0005-0000-0000-0000CA1D0000}"/>
    <cellStyle name="Total 12" xfId="734" xr:uid="{00000000-0005-0000-0000-0000CB1D0000}"/>
    <cellStyle name="Total 120" xfId="7635" xr:uid="{00000000-0005-0000-0000-0000CC1D0000}"/>
    <cellStyle name="Total 121" xfId="7636" xr:uid="{00000000-0005-0000-0000-0000CD1D0000}"/>
    <cellStyle name="Total 122" xfId="7637" xr:uid="{00000000-0005-0000-0000-0000CE1D0000}"/>
    <cellStyle name="Total 123" xfId="7638" xr:uid="{00000000-0005-0000-0000-0000CF1D0000}"/>
    <cellStyle name="Total 124" xfId="7639" xr:uid="{00000000-0005-0000-0000-0000D01D0000}"/>
    <cellStyle name="Total 125" xfId="7640" xr:uid="{00000000-0005-0000-0000-0000D11D0000}"/>
    <cellStyle name="Total 126" xfId="7641" xr:uid="{00000000-0005-0000-0000-0000D21D0000}"/>
    <cellStyle name="Total 127" xfId="7642" xr:uid="{00000000-0005-0000-0000-0000D31D0000}"/>
    <cellStyle name="Total 128" xfId="7643" xr:uid="{00000000-0005-0000-0000-0000D41D0000}"/>
    <cellStyle name="Total 129" xfId="7644" xr:uid="{00000000-0005-0000-0000-0000D51D0000}"/>
    <cellStyle name="Total 13" xfId="735" xr:uid="{00000000-0005-0000-0000-0000D61D0000}"/>
    <cellStyle name="Total 130" xfId="7645" xr:uid="{00000000-0005-0000-0000-0000D71D0000}"/>
    <cellStyle name="Total 131" xfId="7646" xr:uid="{00000000-0005-0000-0000-0000D81D0000}"/>
    <cellStyle name="Total 132" xfId="7647" xr:uid="{00000000-0005-0000-0000-0000D91D0000}"/>
    <cellStyle name="Total 133" xfId="7648" xr:uid="{00000000-0005-0000-0000-0000DA1D0000}"/>
    <cellStyle name="Total 134" xfId="7649" xr:uid="{00000000-0005-0000-0000-0000DB1D0000}"/>
    <cellStyle name="Total 14" xfId="736" xr:uid="{00000000-0005-0000-0000-0000DC1D0000}"/>
    <cellStyle name="Total 15" xfId="737" xr:uid="{00000000-0005-0000-0000-0000DD1D0000}"/>
    <cellStyle name="Total 16" xfId="752" xr:uid="{00000000-0005-0000-0000-0000DE1D0000}"/>
    <cellStyle name="Total 17" xfId="7650" xr:uid="{00000000-0005-0000-0000-0000DF1D0000}"/>
    <cellStyle name="Total 18" xfId="7651" xr:uid="{00000000-0005-0000-0000-0000E01D0000}"/>
    <cellStyle name="Total 19" xfId="7652" xr:uid="{00000000-0005-0000-0000-0000E11D0000}"/>
    <cellStyle name="Total 2" xfId="738" xr:uid="{00000000-0005-0000-0000-0000E21D0000}"/>
    <cellStyle name="Total 20" xfId="7653" xr:uid="{00000000-0005-0000-0000-0000E31D0000}"/>
    <cellStyle name="Total 21" xfId="7654" xr:uid="{00000000-0005-0000-0000-0000E41D0000}"/>
    <cellStyle name="Total 22" xfId="7655" xr:uid="{00000000-0005-0000-0000-0000E51D0000}"/>
    <cellStyle name="Total 23" xfId="7656" xr:uid="{00000000-0005-0000-0000-0000E61D0000}"/>
    <cellStyle name="Total 24" xfId="7657" xr:uid="{00000000-0005-0000-0000-0000E71D0000}"/>
    <cellStyle name="Total 25" xfId="7658" xr:uid="{00000000-0005-0000-0000-0000E81D0000}"/>
    <cellStyle name="Total 26" xfId="7659" xr:uid="{00000000-0005-0000-0000-0000E91D0000}"/>
    <cellStyle name="Total 27" xfId="7660" xr:uid="{00000000-0005-0000-0000-0000EA1D0000}"/>
    <cellStyle name="Total 28" xfId="7661" xr:uid="{00000000-0005-0000-0000-0000EB1D0000}"/>
    <cellStyle name="Total 29" xfId="7662" xr:uid="{00000000-0005-0000-0000-0000EC1D0000}"/>
    <cellStyle name="Total 3" xfId="739" xr:uid="{00000000-0005-0000-0000-0000ED1D0000}"/>
    <cellStyle name="Total 30" xfId="7663" xr:uid="{00000000-0005-0000-0000-0000EE1D0000}"/>
    <cellStyle name="Total 31" xfId="7664" xr:uid="{00000000-0005-0000-0000-0000EF1D0000}"/>
    <cellStyle name="Total 32" xfId="7665" xr:uid="{00000000-0005-0000-0000-0000F01D0000}"/>
    <cellStyle name="Total 33" xfId="7666" xr:uid="{00000000-0005-0000-0000-0000F11D0000}"/>
    <cellStyle name="Total 34" xfId="7667" xr:uid="{00000000-0005-0000-0000-0000F21D0000}"/>
    <cellStyle name="Total 35" xfId="7668" xr:uid="{00000000-0005-0000-0000-0000F31D0000}"/>
    <cellStyle name="Total 36" xfId="7669" xr:uid="{00000000-0005-0000-0000-0000F41D0000}"/>
    <cellStyle name="Total 37" xfId="7670" xr:uid="{00000000-0005-0000-0000-0000F51D0000}"/>
    <cellStyle name="Total 38" xfId="7671" xr:uid="{00000000-0005-0000-0000-0000F61D0000}"/>
    <cellStyle name="Total 39" xfId="7672" xr:uid="{00000000-0005-0000-0000-0000F71D0000}"/>
    <cellStyle name="Total 4" xfId="740" xr:uid="{00000000-0005-0000-0000-0000F81D0000}"/>
    <cellStyle name="Total 40" xfId="7673" xr:uid="{00000000-0005-0000-0000-0000F91D0000}"/>
    <cellStyle name="Total 41" xfId="7674" xr:uid="{00000000-0005-0000-0000-0000FA1D0000}"/>
    <cellStyle name="Total 42" xfId="7675" xr:uid="{00000000-0005-0000-0000-0000FB1D0000}"/>
    <cellStyle name="Total 43" xfId="7676" xr:uid="{00000000-0005-0000-0000-0000FC1D0000}"/>
    <cellStyle name="Total 44" xfId="7677" xr:uid="{00000000-0005-0000-0000-0000FD1D0000}"/>
    <cellStyle name="Total 45" xfId="7678" xr:uid="{00000000-0005-0000-0000-0000FE1D0000}"/>
    <cellStyle name="Total 46" xfId="7679" xr:uid="{00000000-0005-0000-0000-0000FF1D0000}"/>
    <cellStyle name="Total 47" xfId="7680" xr:uid="{00000000-0005-0000-0000-0000001E0000}"/>
    <cellStyle name="Total 48" xfId="7681" xr:uid="{00000000-0005-0000-0000-0000011E0000}"/>
    <cellStyle name="Total 49" xfId="7682" xr:uid="{00000000-0005-0000-0000-0000021E0000}"/>
    <cellStyle name="Total 5" xfId="741" xr:uid="{00000000-0005-0000-0000-0000031E0000}"/>
    <cellStyle name="Total 50" xfId="7683" xr:uid="{00000000-0005-0000-0000-0000041E0000}"/>
    <cellStyle name="Total 51" xfId="7684" xr:uid="{00000000-0005-0000-0000-0000051E0000}"/>
    <cellStyle name="Total 52" xfId="7685" xr:uid="{00000000-0005-0000-0000-0000061E0000}"/>
    <cellStyle name="Total 53" xfId="7686" xr:uid="{00000000-0005-0000-0000-0000071E0000}"/>
    <cellStyle name="Total 54" xfId="7687" xr:uid="{00000000-0005-0000-0000-0000081E0000}"/>
    <cellStyle name="Total 55" xfId="7688" xr:uid="{00000000-0005-0000-0000-0000091E0000}"/>
    <cellStyle name="Total 56" xfId="7689" xr:uid="{00000000-0005-0000-0000-00000A1E0000}"/>
    <cellStyle name="Total 57" xfId="7690" xr:uid="{00000000-0005-0000-0000-00000B1E0000}"/>
    <cellStyle name="Total 58" xfId="7691" xr:uid="{00000000-0005-0000-0000-00000C1E0000}"/>
    <cellStyle name="Total 59" xfId="7692" xr:uid="{00000000-0005-0000-0000-00000D1E0000}"/>
    <cellStyle name="Total 6" xfId="742" xr:uid="{00000000-0005-0000-0000-00000E1E0000}"/>
    <cellStyle name="Total 60" xfId="7693" xr:uid="{00000000-0005-0000-0000-00000F1E0000}"/>
    <cellStyle name="Total 61" xfId="7694" xr:uid="{00000000-0005-0000-0000-0000101E0000}"/>
    <cellStyle name="Total 62" xfId="7695" xr:uid="{00000000-0005-0000-0000-0000111E0000}"/>
    <cellStyle name="Total 63" xfId="7696" xr:uid="{00000000-0005-0000-0000-0000121E0000}"/>
    <cellStyle name="Total 64" xfId="7697" xr:uid="{00000000-0005-0000-0000-0000131E0000}"/>
    <cellStyle name="Total 65" xfId="7698" xr:uid="{00000000-0005-0000-0000-0000141E0000}"/>
    <cellStyle name="Total 66" xfId="7699" xr:uid="{00000000-0005-0000-0000-0000151E0000}"/>
    <cellStyle name="Total 67" xfId="7700" xr:uid="{00000000-0005-0000-0000-0000161E0000}"/>
    <cellStyle name="Total 68" xfId="7701" xr:uid="{00000000-0005-0000-0000-0000171E0000}"/>
    <cellStyle name="Total 69" xfId="7702" xr:uid="{00000000-0005-0000-0000-0000181E0000}"/>
    <cellStyle name="Total 7" xfId="743" xr:uid="{00000000-0005-0000-0000-0000191E0000}"/>
    <cellStyle name="Total 70" xfId="7703" xr:uid="{00000000-0005-0000-0000-00001A1E0000}"/>
    <cellStyle name="Total 71" xfId="7704" xr:uid="{00000000-0005-0000-0000-00001B1E0000}"/>
    <cellStyle name="Total 72" xfId="7705" xr:uid="{00000000-0005-0000-0000-00001C1E0000}"/>
    <cellStyle name="Total 73" xfId="7706" xr:uid="{00000000-0005-0000-0000-00001D1E0000}"/>
    <cellStyle name="Total 74" xfId="7707" xr:uid="{00000000-0005-0000-0000-00001E1E0000}"/>
    <cellStyle name="Total 75" xfId="7708" xr:uid="{00000000-0005-0000-0000-00001F1E0000}"/>
    <cellStyle name="Total 76" xfId="7709" xr:uid="{00000000-0005-0000-0000-0000201E0000}"/>
    <cellStyle name="Total 77" xfId="7710" xr:uid="{00000000-0005-0000-0000-0000211E0000}"/>
    <cellStyle name="Total 78" xfId="7711" xr:uid="{00000000-0005-0000-0000-0000221E0000}"/>
    <cellStyle name="Total 79" xfId="7712" xr:uid="{00000000-0005-0000-0000-0000231E0000}"/>
    <cellStyle name="Total 8" xfId="744" xr:uid="{00000000-0005-0000-0000-0000241E0000}"/>
    <cellStyle name="Total 80" xfId="7713" xr:uid="{00000000-0005-0000-0000-0000251E0000}"/>
    <cellStyle name="Total 81" xfId="7714" xr:uid="{00000000-0005-0000-0000-0000261E0000}"/>
    <cellStyle name="Total 82" xfId="7715" xr:uid="{00000000-0005-0000-0000-0000271E0000}"/>
    <cellStyle name="Total 83" xfId="7716" xr:uid="{00000000-0005-0000-0000-0000281E0000}"/>
    <cellStyle name="Total 84" xfId="7717" xr:uid="{00000000-0005-0000-0000-0000291E0000}"/>
    <cellStyle name="Total 85" xfId="7718" xr:uid="{00000000-0005-0000-0000-00002A1E0000}"/>
    <cellStyle name="Total 86" xfId="7719" xr:uid="{00000000-0005-0000-0000-00002B1E0000}"/>
    <cellStyle name="Total 87" xfId="7720" xr:uid="{00000000-0005-0000-0000-00002C1E0000}"/>
    <cellStyle name="Total 88" xfId="7721" xr:uid="{00000000-0005-0000-0000-00002D1E0000}"/>
    <cellStyle name="Total 89" xfId="7722" xr:uid="{00000000-0005-0000-0000-00002E1E0000}"/>
    <cellStyle name="Total 9" xfId="745" xr:uid="{00000000-0005-0000-0000-00002F1E0000}"/>
    <cellStyle name="Total 90" xfId="7723" xr:uid="{00000000-0005-0000-0000-0000301E0000}"/>
    <cellStyle name="Total 91" xfId="7724" xr:uid="{00000000-0005-0000-0000-0000311E0000}"/>
    <cellStyle name="Total 92" xfId="7725" xr:uid="{00000000-0005-0000-0000-0000321E0000}"/>
    <cellStyle name="Total 93" xfId="7726" xr:uid="{00000000-0005-0000-0000-0000331E0000}"/>
    <cellStyle name="Total 94" xfId="7727" xr:uid="{00000000-0005-0000-0000-0000341E0000}"/>
    <cellStyle name="Total 95" xfId="7728" xr:uid="{00000000-0005-0000-0000-0000351E0000}"/>
    <cellStyle name="Total 96" xfId="7729" xr:uid="{00000000-0005-0000-0000-0000361E0000}"/>
    <cellStyle name="Total 97" xfId="7730" xr:uid="{00000000-0005-0000-0000-0000371E0000}"/>
    <cellStyle name="Total 98" xfId="7731" xr:uid="{00000000-0005-0000-0000-0000381E0000}"/>
    <cellStyle name="Total 99" xfId="7732" xr:uid="{00000000-0005-0000-0000-0000391E0000}"/>
    <cellStyle name="Vírgula" xfId="7741" builtinId="3"/>
    <cellStyle name="Vírgula 2" xfId="746" xr:uid="{00000000-0005-0000-0000-00003B1E0000}"/>
    <cellStyle name="Vírgula 2 2" xfId="7733" xr:uid="{00000000-0005-0000-0000-00003C1E0000}"/>
    <cellStyle name="Vírgula 3" xfId="7736" xr:uid="{00000000-0005-0000-0000-00003D1E0000}"/>
    <cellStyle name="Vírgula 3 2" xfId="7743" xr:uid="{8CEDAA83-21FE-43B7-A235-BDAED15BF3D6}"/>
    <cellStyle name="Warning Text" xfId="747" xr:uid="{00000000-0005-0000-0000-00003E1E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externalLink" Target="externalLinks/externalLink15.xml"/><Relationship Id="rId39" Type="http://schemas.openxmlformats.org/officeDocument/2006/relationships/externalLink" Target="externalLinks/externalLink28.xml"/><Relationship Id="rId3" Type="http://schemas.openxmlformats.org/officeDocument/2006/relationships/worksheet" Target="worksheets/sheet3.xml"/><Relationship Id="rId21" Type="http://schemas.openxmlformats.org/officeDocument/2006/relationships/externalLink" Target="externalLinks/externalLink10.xml"/><Relationship Id="rId34" Type="http://schemas.openxmlformats.org/officeDocument/2006/relationships/externalLink" Target="externalLinks/externalLink23.xml"/><Relationship Id="rId42" Type="http://schemas.openxmlformats.org/officeDocument/2006/relationships/externalLink" Target="externalLinks/externalLink31.xml"/><Relationship Id="rId47" Type="http://schemas.openxmlformats.org/officeDocument/2006/relationships/externalLink" Target="externalLinks/externalLink36.xml"/><Relationship Id="rId50" Type="http://schemas.openxmlformats.org/officeDocument/2006/relationships/externalLink" Target="externalLinks/externalLink39.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33" Type="http://schemas.openxmlformats.org/officeDocument/2006/relationships/externalLink" Target="externalLinks/externalLink22.xml"/><Relationship Id="rId38" Type="http://schemas.openxmlformats.org/officeDocument/2006/relationships/externalLink" Target="externalLinks/externalLink27.xml"/><Relationship Id="rId46" Type="http://schemas.openxmlformats.org/officeDocument/2006/relationships/externalLink" Target="externalLinks/externalLink35.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29" Type="http://schemas.openxmlformats.org/officeDocument/2006/relationships/externalLink" Target="externalLinks/externalLink18.xml"/><Relationship Id="rId41" Type="http://schemas.openxmlformats.org/officeDocument/2006/relationships/externalLink" Target="externalLinks/externalLink30.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3.xml"/><Relationship Id="rId32" Type="http://schemas.openxmlformats.org/officeDocument/2006/relationships/externalLink" Target="externalLinks/externalLink21.xml"/><Relationship Id="rId37" Type="http://schemas.openxmlformats.org/officeDocument/2006/relationships/externalLink" Target="externalLinks/externalLink26.xml"/><Relationship Id="rId40" Type="http://schemas.openxmlformats.org/officeDocument/2006/relationships/externalLink" Target="externalLinks/externalLink29.xml"/><Relationship Id="rId45" Type="http://schemas.openxmlformats.org/officeDocument/2006/relationships/externalLink" Target="externalLinks/externalLink34.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externalLink" Target="externalLinks/externalLink17.xml"/><Relationship Id="rId36" Type="http://schemas.openxmlformats.org/officeDocument/2006/relationships/externalLink" Target="externalLinks/externalLink25.xml"/><Relationship Id="rId49" Type="http://schemas.openxmlformats.org/officeDocument/2006/relationships/externalLink" Target="externalLinks/externalLink38.xml"/><Relationship Id="rId10" Type="http://schemas.openxmlformats.org/officeDocument/2006/relationships/worksheet" Target="worksheets/sheet10.xml"/><Relationship Id="rId19" Type="http://schemas.openxmlformats.org/officeDocument/2006/relationships/externalLink" Target="externalLinks/externalLink8.xml"/><Relationship Id="rId31" Type="http://schemas.openxmlformats.org/officeDocument/2006/relationships/externalLink" Target="externalLinks/externalLink20.xml"/><Relationship Id="rId44" Type="http://schemas.openxmlformats.org/officeDocument/2006/relationships/externalLink" Target="externalLinks/externalLink33.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externalLink" Target="externalLinks/externalLink16.xml"/><Relationship Id="rId30" Type="http://schemas.openxmlformats.org/officeDocument/2006/relationships/externalLink" Target="externalLinks/externalLink19.xml"/><Relationship Id="rId35" Type="http://schemas.openxmlformats.org/officeDocument/2006/relationships/externalLink" Target="externalLinks/externalLink24.xml"/><Relationship Id="rId43" Type="http://schemas.openxmlformats.org/officeDocument/2006/relationships/externalLink" Target="externalLinks/externalLink32.xml"/><Relationship Id="rId48" Type="http://schemas.openxmlformats.org/officeDocument/2006/relationships/externalLink" Target="externalLinks/externalLink37.xml"/><Relationship Id="rId8" Type="http://schemas.openxmlformats.org/officeDocument/2006/relationships/worksheet" Target="worksheets/sheet8.xml"/><Relationship Id="rId51"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http://www.rondonia.ro.gov.br/img/abert/brasao.gif" TargetMode="External"/><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589359</xdr:colOff>
      <xdr:row>0</xdr:row>
      <xdr:rowOff>0</xdr:rowOff>
    </xdr:from>
    <xdr:to>
      <xdr:col>1</xdr:col>
      <xdr:colOff>1498231</xdr:colOff>
      <xdr:row>6</xdr:row>
      <xdr:rowOff>21741</xdr:rowOff>
    </xdr:to>
    <xdr:pic>
      <xdr:nvPicPr>
        <xdr:cNvPr id="2" name="Imagem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589359" y="0"/>
          <a:ext cx="1498231" cy="10933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2200275</xdr:colOff>
      <xdr:row>0</xdr:row>
      <xdr:rowOff>133350</xdr:rowOff>
    </xdr:from>
    <xdr:to>
      <xdr:col>2</xdr:col>
      <xdr:colOff>3343275</xdr:colOff>
      <xdr:row>6</xdr:row>
      <xdr:rowOff>36419</xdr:rowOff>
    </xdr:to>
    <xdr:pic>
      <xdr:nvPicPr>
        <xdr:cNvPr id="2" name="Imagem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24300" y="133350"/>
          <a:ext cx="1143000" cy="1046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295275</xdr:colOff>
      <xdr:row>1</xdr:row>
      <xdr:rowOff>9526</xdr:rowOff>
    </xdr:from>
    <xdr:to>
      <xdr:col>8</xdr:col>
      <xdr:colOff>620687</xdr:colOff>
      <xdr:row>5</xdr:row>
      <xdr:rowOff>95250</xdr:rowOff>
    </xdr:to>
    <xdr:pic>
      <xdr:nvPicPr>
        <xdr:cNvPr id="3" name="Imagem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277225" y="200026"/>
          <a:ext cx="1887512" cy="8477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417933</xdr:colOff>
      <xdr:row>1</xdr:row>
      <xdr:rowOff>155510</xdr:rowOff>
    </xdr:from>
    <xdr:to>
      <xdr:col>7</xdr:col>
      <xdr:colOff>379056</xdr:colOff>
      <xdr:row>8</xdr:row>
      <xdr:rowOff>16076</xdr:rowOff>
    </xdr:to>
    <xdr:pic>
      <xdr:nvPicPr>
        <xdr:cNvPr id="2" name="Imagem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9540" y="320740"/>
          <a:ext cx="1185766" cy="10852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116632</xdr:colOff>
      <xdr:row>1</xdr:row>
      <xdr:rowOff>165228</xdr:rowOff>
    </xdr:from>
    <xdr:to>
      <xdr:col>14</xdr:col>
      <xdr:colOff>167180</xdr:colOff>
      <xdr:row>6</xdr:row>
      <xdr:rowOff>138208</xdr:rowOff>
    </xdr:to>
    <xdr:pic>
      <xdr:nvPicPr>
        <xdr:cNvPr id="3" name="Imagem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852168" y="330458"/>
          <a:ext cx="1887512" cy="8477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2238375</xdr:colOff>
      <xdr:row>1</xdr:row>
      <xdr:rowOff>59531</xdr:rowOff>
    </xdr:from>
    <xdr:to>
      <xdr:col>2</xdr:col>
      <xdr:colOff>1000125</xdr:colOff>
      <xdr:row>6</xdr:row>
      <xdr:rowOff>153100</xdr:rowOff>
    </xdr:to>
    <xdr:pic>
      <xdr:nvPicPr>
        <xdr:cNvPr id="2" name="Imagem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21781" y="250031"/>
          <a:ext cx="1143000" cy="1046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762000</xdr:colOff>
      <xdr:row>2</xdr:row>
      <xdr:rowOff>107156</xdr:rowOff>
    </xdr:from>
    <xdr:to>
      <xdr:col>5</xdr:col>
      <xdr:colOff>571500</xdr:colOff>
      <xdr:row>7</xdr:row>
      <xdr:rowOff>10234</xdr:rowOff>
    </xdr:to>
    <xdr:pic>
      <xdr:nvPicPr>
        <xdr:cNvPr id="3" name="Imagem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774406" y="488156"/>
          <a:ext cx="1905000" cy="85557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1962150</xdr:colOff>
      <xdr:row>0</xdr:row>
      <xdr:rowOff>95250</xdr:rowOff>
    </xdr:from>
    <xdr:to>
      <xdr:col>2</xdr:col>
      <xdr:colOff>3105150</xdr:colOff>
      <xdr:row>0</xdr:row>
      <xdr:rowOff>1141319</xdr:rowOff>
    </xdr:to>
    <xdr:pic>
      <xdr:nvPicPr>
        <xdr:cNvPr id="2" name="Imagem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7575" y="95250"/>
          <a:ext cx="1143000" cy="1046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704850</xdr:colOff>
      <xdr:row>0</xdr:row>
      <xdr:rowOff>285750</xdr:rowOff>
    </xdr:from>
    <xdr:to>
      <xdr:col>6</xdr:col>
      <xdr:colOff>630212</xdr:colOff>
      <xdr:row>0</xdr:row>
      <xdr:rowOff>1133474</xdr:rowOff>
    </xdr:to>
    <xdr:pic>
      <xdr:nvPicPr>
        <xdr:cNvPr id="3" name="Imagem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829425" y="285750"/>
          <a:ext cx="1887512" cy="84772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19050</xdr:colOff>
      <xdr:row>40</xdr:row>
      <xdr:rowOff>38100</xdr:rowOff>
    </xdr:from>
    <xdr:to>
      <xdr:col>2</xdr:col>
      <xdr:colOff>1930400</xdr:colOff>
      <xdr:row>45</xdr:row>
      <xdr:rowOff>133350</xdr:rowOff>
    </xdr:to>
    <xdr:sp macro="" textlink="">
      <xdr:nvSpPr>
        <xdr:cNvPr id="2" name="Text Box 4">
          <a:extLst>
            <a:ext uri="{FF2B5EF4-FFF2-40B4-BE49-F238E27FC236}">
              <a16:creationId xmlns:a16="http://schemas.microsoft.com/office/drawing/2014/main" id="{00000000-0008-0000-0500-000002000000}"/>
            </a:ext>
          </a:extLst>
        </xdr:cNvPr>
        <xdr:cNvSpPr txBox="1">
          <a:spLocks noChangeArrowheads="1"/>
        </xdr:cNvSpPr>
      </xdr:nvSpPr>
      <xdr:spPr bwMode="auto">
        <a:xfrm>
          <a:off x="892810" y="7129780"/>
          <a:ext cx="6757670" cy="9588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endParaRPr lang="pt-BR" sz="1000" b="0" i="0" strike="noStrike">
            <a:solidFill>
              <a:srgbClr val="000000"/>
            </a:solidFill>
            <a:latin typeface="Arial"/>
            <a:cs typeface="Arial"/>
          </a:endParaRPr>
        </a:p>
        <a:p>
          <a:pPr algn="l" rtl="1">
            <a:defRPr sz="1000"/>
          </a:pPr>
          <a:r>
            <a:rPr lang="pt-BR" sz="1000" b="0" i="0" strike="noStrike">
              <a:solidFill>
                <a:srgbClr val="000000"/>
              </a:solidFill>
              <a:latin typeface="Arial"/>
              <a:cs typeface="Arial"/>
            </a:rPr>
            <a:t>            (1+AC+S+R+G)(1+DF)(1+L)</a:t>
          </a:r>
        </a:p>
        <a:p>
          <a:pPr algn="l" rtl="1">
            <a:defRPr sz="1000"/>
          </a:pPr>
          <a:r>
            <a:rPr lang="pt-BR" sz="1000" b="0" i="0" strike="noStrike">
              <a:solidFill>
                <a:srgbClr val="000000"/>
              </a:solidFill>
              <a:latin typeface="Arial"/>
              <a:cs typeface="Arial"/>
            </a:rPr>
            <a:t>BDI =   -------------------------------------   - 1    x 100</a:t>
          </a:r>
        </a:p>
        <a:p>
          <a:pPr algn="l" rtl="1">
            <a:defRPr sz="1000"/>
          </a:pPr>
          <a:r>
            <a:rPr lang="pt-BR" sz="1000" b="0" i="0" strike="noStrike">
              <a:solidFill>
                <a:srgbClr val="000000"/>
              </a:solidFill>
              <a:latin typeface="Arial"/>
              <a:cs typeface="Arial"/>
            </a:rPr>
            <a:t>               1 - (I)/100</a:t>
          </a:r>
        </a:p>
      </xdr:txBody>
    </xdr:sp>
    <xdr:clientData/>
  </xdr:twoCellAnchor>
  <xdr:twoCellAnchor>
    <xdr:from>
      <xdr:col>1</xdr:col>
      <xdr:colOff>333375</xdr:colOff>
      <xdr:row>40</xdr:row>
      <xdr:rowOff>95250</xdr:rowOff>
    </xdr:from>
    <xdr:to>
      <xdr:col>1</xdr:col>
      <xdr:colOff>2946400</xdr:colOff>
      <xdr:row>44</xdr:row>
      <xdr:rowOff>104775</xdr:rowOff>
    </xdr:to>
    <xdr:sp macro="" textlink="">
      <xdr:nvSpPr>
        <xdr:cNvPr id="3" name="AutoShape 5">
          <a:extLst>
            <a:ext uri="{FF2B5EF4-FFF2-40B4-BE49-F238E27FC236}">
              <a16:creationId xmlns:a16="http://schemas.microsoft.com/office/drawing/2014/main" id="{00000000-0008-0000-0500-000003000000}"/>
            </a:ext>
          </a:extLst>
        </xdr:cNvPr>
        <xdr:cNvSpPr>
          <a:spLocks noChangeArrowheads="1"/>
        </xdr:cNvSpPr>
      </xdr:nvSpPr>
      <xdr:spPr bwMode="auto">
        <a:xfrm>
          <a:off x="1207135" y="7186930"/>
          <a:ext cx="2613025" cy="700405"/>
        </a:xfrm>
        <a:prstGeom prst="bracketPair">
          <a:avLst>
            <a:gd name="adj" fmla="val 16667"/>
          </a:avLst>
        </a:prstGeom>
        <a:noFill/>
        <a:ln w="9525">
          <a:solidFill>
            <a:srgbClr val="000000"/>
          </a:solidFill>
          <a:round/>
          <a:headEnd/>
          <a:tailEnd/>
        </a:ln>
      </xdr:spPr>
    </xdr:sp>
    <xdr:clientData/>
  </xdr:twoCellAnchor>
  <xdr:twoCellAnchor editAs="oneCell">
    <xdr:from>
      <xdr:col>1</xdr:col>
      <xdr:colOff>1893795</xdr:colOff>
      <xdr:row>1</xdr:row>
      <xdr:rowOff>89647</xdr:rowOff>
    </xdr:from>
    <xdr:to>
      <xdr:col>1</xdr:col>
      <xdr:colOff>3036795</xdr:colOff>
      <xdr:row>6</xdr:row>
      <xdr:rowOff>183216</xdr:rowOff>
    </xdr:to>
    <xdr:pic>
      <xdr:nvPicPr>
        <xdr:cNvPr id="4" name="Imagem 3">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45442" y="280147"/>
          <a:ext cx="1143000" cy="1046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4703668</xdr:colOff>
      <xdr:row>1</xdr:row>
      <xdr:rowOff>58831</xdr:rowOff>
    </xdr:from>
    <xdr:to>
      <xdr:col>2</xdr:col>
      <xdr:colOff>1947020</xdr:colOff>
      <xdr:row>5</xdr:row>
      <xdr:rowOff>177573</xdr:rowOff>
    </xdr:to>
    <xdr:pic>
      <xdr:nvPicPr>
        <xdr:cNvPr id="5" name="Imagem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551393" y="249331"/>
          <a:ext cx="1958227" cy="88074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2846294</xdr:colOff>
      <xdr:row>1</xdr:row>
      <xdr:rowOff>44824</xdr:rowOff>
    </xdr:from>
    <xdr:to>
      <xdr:col>4</xdr:col>
      <xdr:colOff>4032060</xdr:colOff>
      <xdr:row>6</xdr:row>
      <xdr:rowOff>177532</xdr:rowOff>
    </xdr:to>
    <xdr:pic>
      <xdr:nvPicPr>
        <xdr:cNvPr id="2" name="Imagem 1">
          <a:extLst>
            <a:ext uri="{FF2B5EF4-FFF2-40B4-BE49-F238E27FC236}">
              <a16:creationId xmlns:a16="http://schemas.microsoft.com/office/drawing/2014/main" id="{F3E6ACA5-D66B-4399-B885-26EC3345EE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235324"/>
          <a:ext cx="1185766" cy="10852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324970</xdr:colOff>
      <xdr:row>1</xdr:row>
      <xdr:rowOff>44824</xdr:rowOff>
    </xdr:from>
    <xdr:to>
      <xdr:col>12</xdr:col>
      <xdr:colOff>341100</xdr:colOff>
      <xdr:row>5</xdr:row>
      <xdr:rowOff>130548</xdr:rowOff>
    </xdr:to>
    <xdr:pic>
      <xdr:nvPicPr>
        <xdr:cNvPr id="3" name="Imagem 2">
          <a:extLst>
            <a:ext uri="{FF2B5EF4-FFF2-40B4-BE49-F238E27FC236}">
              <a16:creationId xmlns:a16="http://schemas.microsoft.com/office/drawing/2014/main" id="{D6E64F37-4F4F-40A0-BE2E-9E1E1C21B71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385176" y="235324"/>
          <a:ext cx="1887512" cy="84772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19050</xdr:colOff>
      <xdr:row>0</xdr:row>
      <xdr:rowOff>0</xdr:rowOff>
    </xdr:from>
    <xdr:to>
      <xdr:col>2</xdr:col>
      <xdr:colOff>40906</xdr:colOff>
      <xdr:row>6</xdr:row>
      <xdr:rowOff>55079</xdr:rowOff>
    </xdr:to>
    <xdr:pic>
      <xdr:nvPicPr>
        <xdr:cNvPr id="2" name="Imagem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647700" y="0"/>
          <a:ext cx="1498231" cy="109330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3276600</xdr:colOff>
      <xdr:row>0</xdr:row>
      <xdr:rowOff>85725</xdr:rowOff>
    </xdr:from>
    <xdr:to>
      <xdr:col>1</xdr:col>
      <xdr:colOff>3962400</xdr:colOff>
      <xdr:row>4</xdr:row>
      <xdr:rowOff>76200</xdr:rowOff>
    </xdr:to>
    <xdr:pic>
      <xdr:nvPicPr>
        <xdr:cNvPr id="2" name="Picture 10" descr="http://www.rondonia.ro.gov.br/img/abert/brasao.gif">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2105025" y="85725"/>
          <a:ext cx="0" cy="638175"/>
        </a:xfrm>
        <a:prstGeom prst="rect">
          <a:avLst/>
        </a:prstGeom>
        <a:noFill/>
        <a:ln w="9525">
          <a:noFill/>
          <a:miter lim="800000"/>
          <a:headEnd/>
          <a:tailEnd/>
        </a:ln>
      </xdr:spPr>
    </xdr:pic>
    <xdr:clientData/>
  </xdr:twoCellAnchor>
  <xdr:twoCellAnchor>
    <xdr:from>
      <xdr:col>8</xdr:col>
      <xdr:colOff>631825</xdr:colOff>
      <xdr:row>5</xdr:row>
      <xdr:rowOff>34925</xdr:rowOff>
    </xdr:from>
    <xdr:to>
      <xdr:col>14</xdr:col>
      <xdr:colOff>457200</xdr:colOff>
      <xdr:row>7</xdr:row>
      <xdr:rowOff>25400</xdr:rowOff>
    </xdr:to>
    <xdr:sp macro="" textlink="">
      <xdr:nvSpPr>
        <xdr:cNvPr id="7" name="CaixaDeTexto 6">
          <a:extLst>
            <a:ext uri="{FF2B5EF4-FFF2-40B4-BE49-F238E27FC236}">
              <a16:creationId xmlns:a16="http://schemas.microsoft.com/office/drawing/2014/main" id="{00000000-0008-0000-0700-000007000000}"/>
            </a:ext>
          </a:extLst>
        </xdr:cNvPr>
        <xdr:cNvSpPr txBox="1"/>
      </xdr:nvSpPr>
      <xdr:spPr>
        <a:xfrm>
          <a:off x="10334625" y="1558925"/>
          <a:ext cx="3711575" cy="346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pt-BR" sz="1100" b="1"/>
            <a:t>bs:  Em amarelo itens </a:t>
          </a:r>
          <a:r>
            <a:rPr lang="pt-BR" sz="1100" b="1" baseline="0"/>
            <a:t> a serematualizados.</a:t>
          </a:r>
          <a:endParaRPr lang="pt-BR" sz="11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fbsa00535\c$\PATO%20-%20BR%20-%20425%20aditivo.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0798\TECNICO\TEACOMP\LOTE06\P09\P10\RELAT61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92.168.0.3\0%20-%20padr&#227;o%20pas\PLANILHA\Planilhas%20CIVIL\2019\CAIXA%20JANEIRO\CAIXA%20JANEIRO.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92.168.0.3\f\1%20-%20Municipios%20-%20Projetos%20Engenharia\14%20-Projetos%20-%202019\1.0-GRUPO%20ARQUITET&#212;NICO\ROLIM%20DE%20MOURA\9593-CONSTRU&#199;&#195;O%20DA%20PREFEITURA%20MUNICIPAL%20%202%20ETAPA\REV_01\DOC\Z_LIXO\PLAN_PREVIA.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celso\PLANILHAS%20LAB\Faixa%20C\PROJ.CBUQ%20F-B-1160602200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tra&#231;o%20cbuq%20faixa%20c%20Carpizza%20CONT.%20LESTE.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PATO%20BR-364RO/Meus%20documentos/DER-SP/PLANILHA%20OFICIA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192.168.0.10\f\engenharia\Meus%20documentos\DEVOP\COMPOSI&#199;&#195;O%20DEVOP%202004.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FAIXA%20'C'%20CORRIGIDO%20=%205.7%25\Joaquim\Backup\PROJ.C.BET.USIN.QUENTE%20F-B-116MODCONT..xls" TargetMode="External"/></Relationships>
</file>

<file path=xl/externalLinks/_rels/externalLink18.xml.rels><?xml version="1.0" encoding="UTF-8" standalone="yes"?>
<Relationships xmlns="http://schemas.openxmlformats.org/package/2006/relationships"><Relationship Id="rId2" Type="http://schemas.microsoft.com/office/2019/04/relationships/externalLinkLongPath" Target="https://d.docs.live.net/Users/Fabio%20Oliveira/Desktop/Trabalhos/Licita&#231;&#245;es/wenedi/ESCOLA%20MEC%20-%20PVH/Users/Acer/Documents/Clientes/Claudio%20Vidal/120219%20Planilha%20Or&#231;amentaria%20Fabrica%20de%20Latic&#237;nios/PLANILHA%20_ESCOLA%20FINAL%2020.02.xls?1FE12552" TargetMode="External"/><Relationship Id="rId1" Type="http://schemas.openxmlformats.org/officeDocument/2006/relationships/externalLinkPath" Target="file:///\\1FE12552\PLANILHA%20_ESCOLA%20FINAL%2020.0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G:\Users\Fabio%20Oliveira\Desktop\Trabalhos\Licita&#231;&#245;es\wenedi\ESCOLA%20MEC%20-%20PVH\Users\Acer\Documents\Clientes\Claudio%20Vidal\120219%20Planilha%20Or&#231;amentaria%20Fabrica%20de%20Latic&#237;nios\PLANILHA%20_ESCOLA%20FINAL%20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TABELA%20CONSULTORIA%20PROJETOS-BASTO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10.100.132.171\check_list_csd$\Lote%2002\MG\27%20PROJETO%20BANCO%20MUNDIAL\1%20-%20BR-040(471,5%20ao%20532,9)-LOTE%205\Projeto%20Nova%20solu&#231;&#227;o%20(28-07-09)_SINAL.-MB\Projeto%20CREMA%20BR-040(471,5%20ao%20532,9)-LOTE%205.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10.100.132.171\check_list_csd$\Lote%2002\MG\27%20PROJETOS%20-%20OGU_SET09%20(BM)\27%20-%20BR-452%20(58,4%20a%2091,8%20&amp;%20173,9%20a%20224,9)\PROJETO%20FINAL\Projeto%20%20CREMA%20BR-452.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d.docs.live.net/TRABALHOS/PARTICULARES/Jaru/POJETOS/EL&#201;TRICO/_LISTA.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G:\TRABALHOS\PARTICULARES\Jaru\POJETOS\EL&#201;TRICO\_LISTA.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192.168.0.3\f\0798\TECNICO\TEACOMP\LOTE06\P09\P10\RELAT610.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hefe\projetos\PC%20KURODA-%20PROJETOS%202011\CONTRATO%20N&#186;%20004-2011-CAERD%20PAC%20II\Administra&#231;&#227;o%20Local.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PATO%20BR-364RO/Projetos%20em%20andamento/DNIT/DNIT%20CREMA%20RN%20Planservi/Levantamento%20de%20Campo/Acostamento/Dynatestms_01/meus%20documentos/Meus%20documentos/Egesa-antigos/TO-134/Meus%20Documentos/FV-DNER.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Juliana\projetos\Meus%20documentos\Egesa-antigos\TO-134\Meus%20Documentos\FV-DNER.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Alice\CREMA%201&#170;%20Etapa\Projetos%20em%20andamento\DNIT%20Construtoras\DNIT%20PIR-IV%20Corredor%202007\SP%20-%208a%20UNIT\PIR%20IV%20BR-116\PASSO%20FUNDO%20COMPOSI&#199;&#213;ES\Documents%20and%20Settings\Pedro\Meus%20documentos\CPU%20Extra%20em%20excel%20de%20Br116.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Juliana\projetos\Meus%20documentos\Egesa-antigos\TO-134\0798\TECNICO\TEACOMP\LOTE06\P09\P10\RELAT6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lexandre\c\ARQXLS\PR\Conservas%20dez-02\Pato%20PRRTN%20-%20BR476.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A:\EGESA-Projetos\TO-050PALMAS-TAQUARALTO\Meus%20documentos\EGESA\Br-482mg\Volume1\CANAA.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A:\Meus%20documentos\EGESA\Br-482mg\Volume1\CANAA.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A:\My%20Documents\Particular\Mestrado\FX-B-REST.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PATO%20BR-364RO/Maia%20Melo/Levantamentos%20P%20Crema/Levantamento%20km%20305,06%20ao%20431,10/Anexos%20PGQ.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fbsa00535\dyna01\Documents%20and%20Settings\C%20arlos%20%20Machado\My%20Documents\Disco%201\BR-262-MS(3)\Anexos%20PGQ.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hefe\projetos\PC%20KURODA-%20PROJETOS%202011\CONTRATO%20N&#186;%20004-2011-CAERD%20PAC%20II\Adm%20Local%20-%20Porto%20Velho.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10.100.132.124\server_csd$\CD-01\Projetos\BR-364%20MT2_Exe_Def_10_07_02\Vol04_Or&#231;amento\Lote_08\Documents%20and%20Settings\bruno\Meus%20documentos\Servi&#231;os.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Users/Priscila/Downloads/montagem%20planilha%20-%20rev18%20(1).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http://webmail4.click21.com.br/horde/imp/My%20Documents/Particular/Mestrado/FX-B-REST.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fbsa00535\c$\Documents%20and%20Settings\C%20arlos%20%20Machado\My%20Documents\Disco%201\BR-262-MS(3)\Anexos%20PGQ.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Projetos%20F&#225;bio\tra&#231;o%20cbuq%20faixa%20c%20Carpizza%20CONT.%20LES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92.168.0.3\f\Meus%20Documentos%20-%20Henrique\Medi&#231;&#245;es\Henrique\TABELA%20CONSULTORIA%20PROJETOS-BASTO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fbsa00535\dyna01\PATO%20-%20BR%20-%20425%20aditiv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ec_1\tec1\ARQ\SOLOTEC\BR-476\VIGA\ANALISE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10.100.132.171\check_list_csd$\Tec_1\tec1\ARQ\SOLOTEC\BR-476\VIGA\ANALISE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Meus%20Documentos\FV-DN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S1"/>
      <sheetName val="COMPOS2"/>
      <sheetName val="COMPOS3"/>
      <sheetName val="1- QUADRO DE QUANTIDADE (2)"/>
      <sheetName val="Pato"/>
      <sheetName val="Transporte 5m³"/>
      <sheetName val="Transporte 4m³"/>
      <sheetName val="Transporte 4t"/>
      <sheetName val="Transporte Mat. Frio"/>
      <sheetName val="Cronograma (2)"/>
      <sheetName val="ESTUDO PREÇOS"/>
      <sheetName val="Dados"/>
      <sheetName val="Plan1"/>
      <sheetName val="AUX."/>
      <sheetName val="Real"/>
      <sheetName val="Calendári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_ORIGINAL"/>
      <sheetName val="RESUMO_AUT1"/>
      <sheetName val="PROJETO"/>
      <sheetName val="DADOS"/>
      <sheetName val="TransComerc_Basc10m³"/>
      <sheetName val="TapaBuraco"/>
      <sheetName val="eq"/>
      <sheetName val="mo"/>
      <sheetName val="Teor"/>
      <sheetName val="lista_comp"/>
      <sheetName val="Serviços"/>
      <sheetName val="RELAT610"/>
      <sheetName val="PQ"/>
      <sheetName val="CARTA PROPOSTA"/>
      <sheetName val="Página 16"/>
      <sheetName val="QuQuant"/>
      <sheetName val="Planilha Original"/>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VA ABC (2)"/>
      <sheetName val="CURVA ABC"/>
      <sheetName val="QCI"/>
      <sheetName val="PLE"/>
      <sheetName val="RESUMO"/>
      <sheetName val="PLANILHA ORÇAM."/>
      <sheetName val="LOGO"/>
      <sheetName val="MEMORIA CALC."/>
      <sheetName val="COMP.NÃO.DESO."/>
      <sheetName val="COMP.DESO."/>
      <sheetName val="COTAÇÕES"/>
      <sheetName val="CRONOGRAMA"/>
      <sheetName val="BDI_NÃO_DESO"/>
      <sheetName val="BDI_DESO"/>
      <sheetName val="COM DESONERADO"/>
      <sheetName val="SEM DESONERADO"/>
      <sheetName val="CAIXA JANEIRO"/>
      <sheetName val="Planilha1"/>
    </sheetNames>
    <sheetDataSet>
      <sheetData sheetId="0"/>
      <sheetData sheetId="1"/>
      <sheetData sheetId="2"/>
      <sheetData sheetId="3"/>
      <sheetData sheetId="4"/>
      <sheetData sheetId="5">
        <row r="8">
          <cell r="A8" t="str">
            <v>PREFEITURA DE ALTA FLORESTA</v>
          </cell>
        </row>
      </sheetData>
      <sheetData sheetId="6">
        <row r="5">
          <cell r="C5" t="str">
            <v>PREFEITURA DE ALTA FLORESTA</v>
          </cell>
          <cell r="H5" t="str">
            <v>PREFEITURA DE URUPA</v>
          </cell>
        </row>
        <row r="6">
          <cell r="C6" t="str">
            <v>PREFEITURA DE ALTO ALEGRE DOS PARECIS</v>
          </cell>
        </row>
        <row r="7">
          <cell r="C7" t="str">
            <v>PREFEITURA DE ALVORADA DO OESTE</v>
          </cell>
        </row>
        <row r="8">
          <cell r="C8" t="str">
            <v>PREFEITURA DE ARIQUEMES</v>
          </cell>
        </row>
        <row r="9">
          <cell r="C9" t="str">
            <v>PREFEITURA DE BURITIS</v>
          </cell>
        </row>
        <row r="10">
          <cell r="C10" t="str">
            <v>PREFEITURA DE CABIXI</v>
          </cell>
        </row>
        <row r="11">
          <cell r="C11" t="str">
            <v>PREFEITURA DE CACAULÂNDIA</v>
          </cell>
        </row>
        <row r="12">
          <cell r="C12" t="str">
            <v>PREFEITURA DE CACOAL</v>
          </cell>
        </row>
        <row r="13">
          <cell r="C13" t="str">
            <v>PREFEITURA DE CAMPO NOVO DE RONDÔNIA</v>
          </cell>
        </row>
        <row r="14">
          <cell r="C14" t="str">
            <v>PREFEITURA DE CANDEIAS DO JAMARI</v>
          </cell>
        </row>
        <row r="15">
          <cell r="C15" t="str">
            <v>PREFEITURA DE CASTANHEIRA</v>
          </cell>
        </row>
        <row r="16">
          <cell r="C16" t="str">
            <v>PREFEITURA DE CEREJEIRAS</v>
          </cell>
        </row>
        <row r="17">
          <cell r="C17" t="str">
            <v>PREFEITURA DE CHUPINGUAIA</v>
          </cell>
        </row>
        <row r="18">
          <cell r="C18" t="str">
            <v>PREFEITURA DE COLORADO DO OESTE</v>
          </cell>
        </row>
        <row r="19">
          <cell r="C19" t="str">
            <v>PREFEITURA DE CORUMBIARA</v>
          </cell>
        </row>
        <row r="20">
          <cell r="C20" t="str">
            <v>PREFEITURA DE COSTA MARQUES</v>
          </cell>
        </row>
        <row r="21">
          <cell r="C21" t="str">
            <v>PREFEITURA DE CUJUBIM</v>
          </cell>
        </row>
        <row r="22">
          <cell r="C22" t="str">
            <v>PREFEITURA DE ESPIGÃO DO OESTE</v>
          </cell>
        </row>
        <row r="23">
          <cell r="C23" t="str">
            <v>PREFEITURA DE GOVERNADOR JORGE TEIXEIRA</v>
          </cell>
        </row>
        <row r="24">
          <cell r="C24" t="str">
            <v>PREFEITURA DE GUAJARA MIRIM</v>
          </cell>
        </row>
        <row r="25">
          <cell r="C25" t="str">
            <v>PREFEITURA DE ITAPUÃ DO OESTE</v>
          </cell>
        </row>
        <row r="26">
          <cell r="C26" t="str">
            <v>PREFEITURA DE JARU</v>
          </cell>
        </row>
        <row r="27">
          <cell r="C27" t="str">
            <v>PREFEITURA DE  JI-PARANA</v>
          </cell>
        </row>
        <row r="28">
          <cell r="C28" t="str">
            <v>PREFEITURA DE MACHADINHO D'OESTE</v>
          </cell>
        </row>
        <row r="29">
          <cell r="C29" t="str">
            <v>PREFEITURA DE MINISTRO ANDREAZZA</v>
          </cell>
        </row>
        <row r="30">
          <cell r="C30" t="str">
            <v>PREFEITURA DE MIRANTE DA SERRA</v>
          </cell>
        </row>
        <row r="31">
          <cell r="C31" t="str">
            <v>PREFEITURA DE NOVA BRASILÂNDIA DO OESTE</v>
          </cell>
        </row>
        <row r="32">
          <cell r="C32" t="str">
            <v>PREFEITURA DE NOVA MAMORÉ</v>
          </cell>
        </row>
        <row r="33">
          <cell r="C33" t="str">
            <v>PREFEITURA DE NOVO HORIZONTE DO OESTE</v>
          </cell>
        </row>
        <row r="34">
          <cell r="C34" t="str">
            <v>PREFEITURA DE PARECIS</v>
          </cell>
        </row>
        <row r="35">
          <cell r="C35" t="str">
            <v>PREFEITURA DE PIMENTA BUENO</v>
          </cell>
        </row>
        <row r="36">
          <cell r="C36" t="str">
            <v>PREFEITURA DE PIMENTEIRAS DO OESTE</v>
          </cell>
        </row>
        <row r="37">
          <cell r="C37" t="str">
            <v>PREFEITURA DE PORTO VELHO</v>
          </cell>
        </row>
        <row r="38">
          <cell r="C38" t="str">
            <v>PREFEITURA DE PRESIDENTE MEDICI</v>
          </cell>
        </row>
        <row r="39">
          <cell r="C39" t="str">
            <v>PREFEITURA DE PRIMAVERA DE RONDÔNIA</v>
          </cell>
        </row>
        <row r="40">
          <cell r="C40" t="str">
            <v>PREFEITURA DE RIO CRESPO</v>
          </cell>
        </row>
        <row r="41">
          <cell r="C41" t="str">
            <v>PREFEITURA DE ROLIM DE MOURA</v>
          </cell>
        </row>
        <row r="42">
          <cell r="C42" t="str">
            <v>PREFEITURA DE SANTA LUZIA DO OESTE</v>
          </cell>
        </row>
        <row r="43">
          <cell r="C43" t="str">
            <v>PREFEITURA DE SÃO FELIPE DO OESTE</v>
          </cell>
        </row>
        <row r="44">
          <cell r="C44" t="str">
            <v>PREFEITURA DE SÃO FRANCISCO DO GUAPORÉ</v>
          </cell>
        </row>
        <row r="45">
          <cell r="C45" t="str">
            <v>PREFEITURA DE SÃO MIGUEL DO GUAPORÉ</v>
          </cell>
        </row>
        <row r="46">
          <cell r="C46" t="str">
            <v>PREFEITURA DE SERINGUEIRAS</v>
          </cell>
        </row>
        <row r="47">
          <cell r="C47" t="str">
            <v>PREFEITURA DE TEIXEIRÓPOLIS</v>
          </cell>
        </row>
        <row r="48">
          <cell r="C48" t="str">
            <v>PREFEITURA DE THEOBROMA</v>
          </cell>
        </row>
        <row r="49">
          <cell r="C49" t="str">
            <v>PREFEITURA DE URUPA</v>
          </cell>
        </row>
        <row r="50">
          <cell r="C50" t="str">
            <v>PREFEITURA DE VALE DO ANARI</v>
          </cell>
        </row>
        <row r="51">
          <cell r="C51" t="str">
            <v>PREFEITURA DE VALE DO PARAISO</v>
          </cell>
        </row>
        <row r="52">
          <cell r="C52" t="str">
            <v>PREFEITURA DE VILHENA</v>
          </cell>
        </row>
      </sheetData>
      <sheetData sheetId="7"/>
      <sheetData sheetId="8"/>
      <sheetData sheetId="9"/>
      <sheetData sheetId="10"/>
      <sheetData sheetId="11"/>
      <sheetData sheetId="12"/>
      <sheetData sheetId="13"/>
      <sheetData sheetId="14"/>
      <sheetData sheetId="15"/>
      <sheetData sheetId="16" refreshError="1"/>
      <sheetData sheetId="1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VA ABC (2)"/>
      <sheetName val="QCI"/>
      <sheetName val="RESUMO"/>
      <sheetName val="PLANILHA ORÇAM."/>
      <sheetName val="LOGO"/>
      <sheetName val="CARIMBO"/>
      <sheetName val="MEMORIA CALC."/>
      <sheetName val="COMP.NÃO.DESO."/>
      <sheetName val="COMP.DESO."/>
      <sheetName val="COTAÇÕES"/>
      <sheetName val="CRONOGRAMA"/>
      <sheetName val="BDI_NÃO_DESO"/>
      <sheetName val="BDI_DESO"/>
      <sheetName val="COM DESONERADO"/>
      <sheetName val="SEM DESONERADO"/>
    </sheetNames>
    <sheetDataSet>
      <sheetData sheetId="0" refreshError="1"/>
      <sheetData sheetId="1" refreshError="1"/>
      <sheetData sheetId="2" refreshError="1"/>
      <sheetData sheetId="3" refreshError="1">
        <row r="8">
          <cell r="A8" t="str">
            <v>PREFEITURA DE ROLIM DE MOURA</v>
          </cell>
        </row>
      </sheetData>
      <sheetData sheetId="4" refreshError="1">
        <row r="5">
          <cell r="C5" t="str">
            <v>PREFEITURA DE ALTA FLORESTA</v>
          </cell>
        </row>
        <row r="6">
          <cell r="C6" t="str">
            <v>PREFEITURA DE ALTO ALEGRE DOS PARECIS</v>
          </cell>
        </row>
        <row r="7">
          <cell r="C7" t="str">
            <v>PREFEITURA DE ALVORADA DO OESTE</v>
          </cell>
        </row>
        <row r="8">
          <cell r="C8" t="str">
            <v>PREFEITURA DE ARIQUEMES</v>
          </cell>
        </row>
        <row r="9">
          <cell r="C9" t="str">
            <v>PREFEITURA DE BURITIS</v>
          </cell>
        </row>
        <row r="10">
          <cell r="C10" t="str">
            <v>PREFEITURA DE CABIXI</v>
          </cell>
        </row>
        <row r="11">
          <cell r="C11" t="str">
            <v>PREFEITURA DE CACAULÂNDIA</v>
          </cell>
        </row>
        <row r="12">
          <cell r="C12" t="str">
            <v>PREFEITURA DE CACOAL</v>
          </cell>
        </row>
        <row r="13">
          <cell r="C13" t="str">
            <v>PREFEITURA DE CAMPO NOVO DE RONDÔNIA</v>
          </cell>
        </row>
        <row r="14">
          <cell r="C14" t="str">
            <v>PREFEITURA DE CANDEIAS DO JAMARI</v>
          </cell>
        </row>
        <row r="15">
          <cell r="C15" t="str">
            <v>PREFEITURA DE CASTANHEIRA</v>
          </cell>
        </row>
        <row r="16">
          <cell r="C16" t="str">
            <v>PREFEITURA DE CEREJEIRAS</v>
          </cell>
        </row>
        <row r="17">
          <cell r="C17" t="str">
            <v>PREFEITURA DE CHUPINGUAIA</v>
          </cell>
        </row>
        <row r="18">
          <cell r="C18" t="str">
            <v>PREFEITURA DE COLORADO DO OESTE</v>
          </cell>
        </row>
        <row r="19">
          <cell r="C19" t="str">
            <v>PREFEITURA DE CORUMBIARA</v>
          </cell>
        </row>
        <row r="20">
          <cell r="C20" t="str">
            <v>PREFEITURA DE COSTA MARQUES</v>
          </cell>
        </row>
        <row r="21">
          <cell r="C21" t="str">
            <v>PREFEITURA DE CUJUBIM</v>
          </cell>
        </row>
        <row r="22">
          <cell r="C22" t="str">
            <v>PREFEITURA DE ESPIGÃO DO OESTE</v>
          </cell>
        </row>
        <row r="23">
          <cell r="C23" t="str">
            <v>PREFEITURA DE GOVERNADOR JORGE TEIXEIRA</v>
          </cell>
        </row>
        <row r="24">
          <cell r="C24" t="str">
            <v>PREFEITURA DE GUAJARA MIRIM</v>
          </cell>
        </row>
        <row r="25">
          <cell r="C25" t="str">
            <v>PREFEITURA DE ITAPUÃ DO OESTE</v>
          </cell>
        </row>
        <row r="26">
          <cell r="C26" t="str">
            <v>PREFEITURA DE JARU</v>
          </cell>
        </row>
        <row r="27">
          <cell r="C27" t="str">
            <v>PREFEITURA DE  JI-PARANA</v>
          </cell>
        </row>
        <row r="28">
          <cell r="C28" t="str">
            <v>PREFEITURA DE MACHADINHO D'OESTE</v>
          </cell>
        </row>
        <row r="29">
          <cell r="C29" t="str">
            <v>PREFEITURA DE MINISTRO ANDREAZZA</v>
          </cell>
        </row>
        <row r="30">
          <cell r="C30" t="str">
            <v>PREFEITURA DE MIRANTE DA SERRA</v>
          </cell>
        </row>
        <row r="31">
          <cell r="C31" t="str">
            <v>PREFEITURA DE NOVA BRASILÂNDIA DO OESTE</v>
          </cell>
        </row>
        <row r="32">
          <cell r="C32" t="str">
            <v>PREFEITURA DE NOVA MAMORÉ</v>
          </cell>
        </row>
        <row r="33">
          <cell r="C33" t="str">
            <v>PREFEITURA DE NOVO HORIZONTE DO OESTE</v>
          </cell>
        </row>
        <row r="34">
          <cell r="C34" t="str">
            <v>PREFEITURA DE PARECIS</v>
          </cell>
        </row>
        <row r="35">
          <cell r="C35" t="str">
            <v>PREFEITURA DE PIMENTA BUENO</v>
          </cell>
        </row>
        <row r="36">
          <cell r="C36" t="str">
            <v>PREFEITURA DE PIMENTEIRAS DO OESTE</v>
          </cell>
        </row>
        <row r="37">
          <cell r="C37" t="str">
            <v>PREFEITURA DE PORTO VELHO</v>
          </cell>
        </row>
        <row r="38">
          <cell r="C38" t="str">
            <v>PREFEITURA DE PRESIDENTE MEDICI</v>
          </cell>
        </row>
        <row r="39">
          <cell r="C39" t="str">
            <v>PREFEITURA DE PRIMAVERA DE RONDÔNIA</v>
          </cell>
        </row>
        <row r="40">
          <cell r="C40" t="str">
            <v>PREFEITURA DE RIO CRESPO</v>
          </cell>
        </row>
        <row r="41">
          <cell r="C41" t="str">
            <v>PREFEITURA DE ROLIM DE MOURA</v>
          </cell>
        </row>
        <row r="42">
          <cell r="C42" t="str">
            <v>PREFEITURA DE SANTA LUZIA DO OESTE</v>
          </cell>
        </row>
        <row r="43">
          <cell r="C43" t="str">
            <v>PREFEITURA DE SÃO FELIPE DO OESTE</v>
          </cell>
        </row>
        <row r="44">
          <cell r="C44" t="str">
            <v>PREFEITURA DE SÃO FRANCISCO DO GUAPORÉ</v>
          </cell>
        </row>
        <row r="45">
          <cell r="C45" t="str">
            <v>PREFEITURA DE SÃO MIGUEL DO GUAPORÉ</v>
          </cell>
        </row>
        <row r="46">
          <cell r="C46" t="str">
            <v>PREFEITURA DE SERINGUEIRAS</v>
          </cell>
        </row>
        <row r="47">
          <cell r="C47" t="str">
            <v>PREFEITURA DE TEIXEIRÓPOLIS</v>
          </cell>
        </row>
        <row r="48">
          <cell r="C48" t="str">
            <v>PREFEITURA DE THEOBROMA</v>
          </cell>
        </row>
        <row r="49">
          <cell r="C49" t="str">
            <v>PREFEITURA DE URUPA</v>
          </cell>
        </row>
        <row r="50">
          <cell r="C50" t="str">
            <v>PREFEITURA DE VALE DO ANARI</v>
          </cell>
        </row>
        <row r="51">
          <cell r="C51" t="str">
            <v>PREFEITURA DE VALE DO PARAISO</v>
          </cell>
        </row>
        <row r="52">
          <cell r="C52" t="str">
            <v>PREFEITURA DE VILHENA</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dos de Entrada 1"/>
      <sheetName val="Dados de Entrada 2"/>
      <sheetName val="Dados de Entrada 3"/>
      <sheetName val="Capa"/>
      <sheetName val="Página 1"/>
      <sheetName val="Dados de Entrada 4"/>
      <sheetName val="Página 2"/>
      <sheetName val="Página 3"/>
      <sheetName val="Página 4"/>
      <sheetName val="Página 6"/>
      <sheetName val="Página 5"/>
      <sheetName val="Página 7"/>
      <sheetName val="Página 8"/>
      <sheetName val="Dens. médias"/>
      <sheetName val="Dens. teórica"/>
      <sheetName val="Página 9"/>
      <sheetName val="Página 10"/>
      <sheetName val="Página 11"/>
      <sheetName val="Página 12"/>
      <sheetName val="Página 13"/>
      <sheetName val="Teor"/>
      <sheetName val="DENAGREGRAUDO"/>
      <sheetName val="DENSAGRMIUDO"/>
      <sheetName val="MASESPFINPULV"/>
      <sheetName val="DETDENSCAP20"/>
      <sheetName val="DENSCORPROVA"/>
      <sheetName val="GRAFTEMPVISC1"/>
      <sheetName val="GRAFTEMPVISC2"/>
      <sheetName val="CALIBRAGEM"/>
      <sheetName val="CALIBRAGEM-II"/>
      <sheetName val="CALIBRAGEM1"/>
      <sheetName val="CALIBRAGEM2"/>
      <sheetName val="SILOFR4"/>
      <sheetName val="SILOFR3"/>
      <sheetName val="SILOFR2"/>
      <sheetName val="SILOFR1"/>
      <sheetName val="Dosador"/>
      <sheetName val="BALANÇA"/>
      <sheetName val="RESULFINAL"/>
      <sheetName val="DURABILIDADE"/>
      <sheetName val="INDICE FORMA"/>
      <sheetName val="ABRASÃO"/>
      <sheetName val="ADESIVIDADE"/>
      <sheetName val="mão de obra,leis e bdi"/>
      <sheetName val="RESUMO_AUT1"/>
      <sheetName val="CUSTO HORÁRIO"/>
      <sheetName val="Mão de obra"/>
      <sheetName val="Material"/>
      <sheetName val="Resumo Financeiro"/>
      <sheetName val="B M Pl04"/>
      <sheetName val="Lis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3">
          <cell r="A3">
            <v>4</v>
          </cell>
          <cell r="B3">
            <v>7.8929999999999998</v>
          </cell>
          <cell r="C3">
            <v>53.947000000000003</v>
          </cell>
          <cell r="D3">
            <v>776</v>
          </cell>
          <cell r="E3">
            <v>10.7</v>
          </cell>
          <cell r="F3">
            <v>2.3340000000000001</v>
          </cell>
          <cell r="G3">
            <v>17.135999999999999</v>
          </cell>
        </row>
        <row r="4">
          <cell r="A4">
            <v>4.5</v>
          </cell>
          <cell r="B4">
            <v>6.391</v>
          </cell>
          <cell r="C4">
            <v>62.156999999999996</v>
          </cell>
          <cell r="D4">
            <v>990</v>
          </cell>
          <cell r="E4">
            <v>11.5</v>
          </cell>
          <cell r="F4">
            <v>2.3530000000000002</v>
          </cell>
          <cell r="G4">
            <v>16.885000000000002</v>
          </cell>
        </row>
        <row r="5">
          <cell r="A5">
            <v>5</v>
          </cell>
          <cell r="B5">
            <v>5.2510000000000003</v>
          </cell>
          <cell r="C5">
            <v>69.018000000000001</v>
          </cell>
          <cell r="D5">
            <v>1016</v>
          </cell>
          <cell r="E5">
            <v>13.1</v>
          </cell>
          <cell r="F5">
            <v>2.3639999999999999</v>
          </cell>
          <cell r="G5">
            <v>16.945</v>
          </cell>
        </row>
        <row r="6">
          <cell r="A6">
            <v>5.5</v>
          </cell>
          <cell r="B6">
            <v>4.4960000000000004</v>
          </cell>
          <cell r="C6">
            <v>74.105000000000004</v>
          </cell>
          <cell r="D6">
            <v>908</v>
          </cell>
          <cell r="E6">
            <v>14.2</v>
          </cell>
          <cell r="F6">
            <v>2.3650000000000002</v>
          </cell>
          <cell r="G6">
            <v>17.359000000000002</v>
          </cell>
        </row>
        <row r="7">
          <cell r="A7">
            <v>6</v>
          </cell>
          <cell r="B7">
            <v>3.9609999999999999</v>
          </cell>
          <cell r="C7">
            <v>77.971999999999994</v>
          </cell>
          <cell r="D7">
            <v>766</v>
          </cell>
          <cell r="E7">
            <v>15.6</v>
          </cell>
          <cell r="F7">
            <v>2.36</v>
          </cell>
          <cell r="G7">
            <v>17.97</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dos de Entrada 1"/>
      <sheetName val="Dados de Entrada 2"/>
      <sheetName val="Dados de Entrada 3"/>
      <sheetName val="Dados de Entrada 4"/>
      <sheetName val="Capa"/>
      <sheetName val="Página 1"/>
      <sheetName val="Página 2"/>
      <sheetName val="Página 3"/>
      <sheetName val="Página 4"/>
      <sheetName val="Página 5"/>
      <sheetName val="Página 6"/>
      <sheetName val="Página 7"/>
      <sheetName val="Página 8"/>
      <sheetName val="Página 9"/>
      <sheetName val="Página 10"/>
      <sheetName val="Página 11"/>
      <sheetName val="Página 12"/>
      <sheetName val="Página 13"/>
      <sheetName val="Página 14"/>
      <sheetName val="RESULFINAL"/>
      <sheetName val="Página 16"/>
      <sheetName val="DENAGREGRAUDO"/>
      <sheetName val="DENSAGRMIUDO"/>
      <sheetName val="MASESPFINPULV"/>
      <sheetName val="Traço da Mist.+Filler."/>
      <sheetName val="Traço da Mist. Bet."/>
      <sheetName val="E. Areia"/>
      <sheetName val="E. Areia (2)"/>
      <sheetName val="Pes Agr Silos Frio 3.4&quot;"/>
      <sheetName val="Pes Agr Silos Frio Areia méd"/>
      <sheetName val="Pes Agr Silos Frio 3.8&quot;+pó"/>
      <sheetName val="Até Aqui"/>
      <sheetName val="DETDENSCAP20"/>
      <sheetName val="DENSCORPROVA"/>
      <sheetName val="GRAFTEMPVISC1"/>
      <sheetName val="CALIBRAGEM"/>
      <sheetName val="CALIBRAGEM-II"/>
      <sheetName val="CALIBRAGEM1"/>
      <sheetName val="CALIBRAGEM2"/>
      <sheetName val="SILOFR4"/>
      <sheetName val="SILOFR3"/>
      <sheetName val="SILOFR2"/>
      <sheetName val="SILOFR1"/>
      <sheetName val="Dosador"/>
      <sheetName val="BALANÇA"/>
      <sheetName val="Filler"/>
      <sheetName val="Analise SF 4"/>
      <sheetName val="Analise SF 3"/>
      <sheetName val="Analise SF 2"/>
      <sheetName val="Analise SF 1"/>
      <sheetName val="Analise SF Filler"/>
      <sheetName val="Analise SQ 3"/>
      <sheetName val="Analise SQ 2"/>
      <sheetName val="Analise SQ 1"/>
      <sheetName val="DURABILIDADE"/>
      <sheetName val="INDICE FORMA"/>
      <sheetName val="ABRASÃO"/>
      <sheetName val="ADESIVIDADE"/>
      <sheetName val="Teor"/>
      <sheetName val="RESUMO_AUT1"/>
      <sheetName val="BSTC 0,60"/>
      <sheetName val="BOCA BSTC 0,60"/>
      <sheetName val="P A T O 99 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3">
          <cell r="A3">
            <v>4.5</v>
          </cell>
          <cell r="B3">
            <v>6.6202348981163466</v>
          </cell>
          <cell r="C3">
            <v>60.964134991383446</v>
          </cell>
          <cell r="D3">
            <v>1025.855</v>
          </cell>
          <cell r="E3">
            <v>8.6999999999999993</v>
          </cell>
          <cell r="F3">
            <v>2.3529999999999998</v>
          </cell>
          <cell r="G3">
            <v>16.963493472502915</v>
          </cell>
        </row>
        <row r="4">
          <cell r="A4">
            <v>5</v>
          </cell>
          <cell r="B4">
            <v>5.5001923970155246</v>
          </cell>
          <cell r="C4">
            <v>67.747806208191548</v>
          </cell>
          <cell r="D4">
            <v>1094.5825</v>
          </cell>
          <cell r="E4">
            <v>9.5749999999999993</v>
          </cell>
          <cell r="F4">
            <v>2.3630000000000004</v>
          </cell>
          <cell r="G4">
            <v>17.047556761540491</v>
          </cell>
        </row>
        <row r="5">
          <cell r="A5">
            <v>5.5</v>
          </cell>
          <cell r="B5">
            <v>4.4232587303692874</v>
          </cell>
          <cell r="C5">
            <v>74.264023326736492</v>
          </cell>
          <cell r="D5">
            <v>879.57749999999999</v>
          </cell>
          <cell r="E5">
            <v>10.725000000000001</v>
          </cell>
          <cell r="F5">
            <v>2.37175</v>
          </cell>
          <cell r="G5">
            <v>17.178598970077541</v>
          </cell>
        </row>
        <row r="6">
          <cell r="A6">
            <v>6</v>
          </cell>
          <cell r="B6">
            <v>4.0007841277410066</v>
          </cell>
          <cell r="C6">
            <v>77.635106010695324</v>
          </cell>
          <cell r="D6">
            <v>567.98</v>
          </cell>
          <cell r="E6">
            <v>13.6</v>
          </cell>
          <cell r="F6">
            <v>2.3642500000000002</v>
          </cell>
          <cell r="G6">
            <v>17.877321384085253</v>
          </cell>
        </row>
        <row r="7">
          <cell r="A7">
            <v>6.5</v>
          </cell>
          <cell r="B7">
            <v>4.0533844045161054</v>
          </cell>
          <cell r="C7">
            <v>78.676681324823704</v>
          </cell>
          <cell r="D7">
            <v>529.86500000000001</v>
          </cell>
          <cell r="E7">
            <v>19.450000000000003</v>
          </cell>
          <cell r="F7">
            <v>2.3452500000000001</v>
          </cell>
          <cell r="G7">
            <v>18.970602326582025</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O H-UTIL.-EQIP."/>
      <sheetName val="CÓD.-SERVIÇO"/>
      <sheetName val="PROD-EQUIPE"/>
      <sheetName val="01.100.00"/>
      <sheetName val="BONIFICAÇÃO"/>
      <sheetName val="TPU-MARÇO_2002"/>
      <sheetName val="TPU_MARÇO_2002"/>
      <sheetName val="Página 16"/>
      <sheetName val="Sheet6"/>
    </sheetNames>
    <sheetDataSet>
      <sheetData sheetId="0" refreshError="1"/>
      <sheetData sheetId="1" refreshError="1"/>
      <sheetData sheetId="2" refreshError="1"/>
      <sheetData sheetId="3" refreshError="1"/>
      <sheetData sheetId="4" refreshError="1"/>
      <sheetData sheetId="5" refreshError="1">
        <row r="2">
          <cell r="B2" t="str">
            <v>Cód. Colinas</v>
          </cell>
          <cell r="D2" t="str">
            <v>Código</v>
          </cell>
          <cell r="E2" t="str">
            <v>Serviços</v>
          </cell>
          <cell r="H2" t="str">
            <v>Cód.</v>
          </cell>
          <cell r="L2" t="str">
            <v>K</v>
          </cell>
        </row>
        <row r="3">
          <cell r="H3" t="str">
            <v>TER</v>
          </cell>
          <cell r="L3">
            <v>0</v>
          </cell>
        </row>
        <row r="4">
          <cell r="H4" t="str">
            <v>PAV</v>
          </cell>
          <cell r="L4">
            <v>0</v>
          </cell>
        </row>
        <row r="5">
          <cell r="D5" t="str">
            <v xml:space="preserve">FASE 21 - SERVIÇOS PRELIMINARES :  </v>
          </cell>
          <cell r="H5" t="str">
            <v>PAV1</v>
          </cell>
          <cell r="L5">
            <v>0</v>
          </cell>
        </row>
        <row r="6">
          <cell r="B6" t="str">
            <v>0.1.1</v>
          </cell>
          <cell r="D6" t="str">
            <v>21.01.01</v>
          </cell>
          <cell r="E6" t="str">
            <v>Sondagem a percussão até 15 m</v>
          </cell>
          <cell r="H6" t="str">
            <v>PAV2</v>
          </cell>
          <cell r="L6">
            <v>0</v>
          </cell>
        </row>
        <row r="7">
          <cell r="B7" t="str">
            <v>0.1.2</v>
          </cell>
          <cell r="D7" t="str">
            <v xml:space="preserve">21.01.02 </v>
          </cell>
          <cell r="E7" t="str">
            <v>Sondagem a perc. até 15 m loc.alag.&lt;50cm</v>
          </cell>
          <cell r="H7" t="str">
            <v>PAV3</v>
          </cell>
          <cell r="L7">
            <v>0</v>
          </cell>
        </row>
        <row r="8">
          <cell r="B8" t="str">
            <v>0.1.3</v>
          </cell>
          <cell r="D8" t="str">
            <v>21.01.03</v>
          </cell>
          <cell r="E8" t="str">
            <v>Sondagem a percussão de 15 a 30 m</v>
          </cell>
          <cell r="H8" t="str">
            <v>PAV4</v>
          </cell>
          <cell r="L8">
            <v>0</v>
          </cell>
        </row>
        <row r="9">
          <cell r="B9" t="str">
            <v>0.1.4</v>
          </cell>
          <cell r="D9" t="str">
            <v xml:space="preserve">21.01.04 </v>
          </cell>
          <cell r="E9" t="str">
            <v>Sondagem a perc.15a30m loc.alag.&lt;50cm</v>
          </cell>
          <cell r="H9" t="str">
            <v>PAV5</v>
          </cell>
          <cell r="L9">
            <v>0</v>
          </cell>
        </row>
        <row r="10">
          <cell r="B10" t="str">
            <v>0.1.5</v>
          </cell>
          <cell r="D10" t="str">
            <v>21.01.05</v>
          </cell>
          <cell r="E10" t="str">
            <v>Sondagem percussão superior 30 m</v>
          </cell>
          <cell r="H10" t="str">
            <v>PAV6</v>
          </cell>
          <cell r="L10">
            <v>0</v>
          </cell>
        </row>
        <row r="11">
          <cell r="B11" t="str">
            <v>0.1.6</v>
          </cell>
          <cell r="D11" t="str">
            <v xml:space="preserve">21.01.06 </v>
          </cell>
          <cell r="E11" t="str">
            <v>Sondagem perc.+30 m loc.alag.&lt; 50 cm</v>
          </cell>
          <cell r="H11" t="str">
            <v>PAV7</v>
          </cell>
          <cell r="L11">
            <v>0</v>
          </cell>
        </row>
        <row r="12">
          <cell r="B12" t="str">
            <v>0.1.7</v>
          </cell>
          <cell r="D12" t="str">
            <v>21.01.07</v>
          </cell>
          <cell r="E12" t="str">
            <v>Sondagem perc. - taxa fixa de instalação</v>
          </cell>
          <cell r="H12" t="str">
            <v>DRE</v>
          </cell>
          <cell r="L12">
            <v>0</v>
          </cell>
        </row>
        <row r="13">
          <cell r="B13" t="str">
            <v>0.1.8</v>
          </cell>
          <cell r="D13" t="str">
            <v xml:space="preserve">21.01.08 </v>
          </cell>
          <cell r="E13" t="str">
            <v>Sondagem rotativa - taxa fixa instalação</v>
          </cell>
          <cell r="H13" t="str">
            <v>VDT</v>
          </cell>
          <cell r="L13">
            <v>0</v>
          </cell>
        </row>
        <row r="14">
          <cell r="B14" t="str">
            <v>0.1.9</v>
          </cell>
          <cell r="D14" t="str">
            <v>21.01.09</v>
          </cell>
          <cell r="E14" t="str">
            <v>Sondagem - transporte de equipamento</v>
          </cell>
          <cell r="H14" t="str">
            <v>IMO</v>
          </cell>
          <cell r="L14">
            <v>0</v>
          </cell>
        </row>
        <row r="15">
          <cell r="B15" t="str">
            <v>0.1.10</v>
          </cell>
          <cell r="D15" t="str">
            <v xml:space="preserve">21.01.10 </v>
          </cell>
          <cell r="E15" t="str">
            <v>Sondagem - deslocamento de equipamento</v>
          </cell>
        </row>
        <row r="16">
          <cell r="B16" t="str">
            <v>0.1.11</v>
          </cell>
          <cell r="D16" t="str">
            <v>21.01.11</v>
          </cell>
          <cell r="E16" t="str">
            <v>Sondagem perc. - plataforma ou banqueta</v>
          </cell>
        </row>
        <row r="17">
          <cell r="B17" t="str">
            <v>0.1.12</v>
          </cell>
          <cell r="D17" t="str">
            <v>21.01.12</v>
          </cell>
          <cell r="E17" t="str">
            <v>Sondagem rotativa - plataforma ou banqueta</v>
          </cell>
        </row>
        <row r="18">
          <cell r="B18" t="str">
            <v>0.1.13</v>
          </cell>
          <cell r="D18" t="str">
            <v>21.01.13</v>
          </cell>
          <cell r="E18" t="str">
            <v>Abertura de picada</v>
          </cell>
        </row>
        <row r="19">
          <cell r="B19" t="str">
            <v>0.1.14</v>
          </cell>
          <cell r="D19" t="str">
            <v>21.01.14</v>
          </cell>
          <cell r="E19" t="str">
            <v>Sondagem - flutuante</v>
          </cell>
        </row>
        <row r="20">
          <cell r="B20" t="str">
            <v>0.1.15</v>
          </cell>
          <cell r="D20" t="str">
            <v>21.01.15</v>
          </cell>
          <cell r="E20" t="str">
            <v>Sondagem percussão instalação flutuante</v>
          </cell>
        </row>
        <row r="21">
          <cell r="B21" t="str">
            <v>0.1.16</v>
          </cell>
          <cell r="D21" t="str">
            <v>21.01.16</v>
          </cell>
          <cell r="E21" t="str">
            <v>Sondagem rotativa - instalação flutuante</v>
          </cell>
        </row>
        <row r="22">
          <cell r="B22" t="str">
            <v>0.1.17</v>
          </cell>
          <cell r="D22" t="str">
            <v xml:space="preserve">21.01.17 </v>
          </cell>
          <cell r="E22" t="str">
            <v>Sondagem rotativa solo 57,10mm (AX)</v>
          </cell>
        </row>
        <row r="23">
          <cell r="B23" t="str">
            <v>0.1.18</v>
          </cell>
          <cell r="D23" t="str">
            <v>21.01.18</v>
          </cell>
          <cell r="E23" t="str">
            <v>Sondagem rotativa solo 73,00mm (BX)</v>
          </cell>
        </row>
        <row r="24">
          <cell r="B24" t="str">
            <v>0.1.19</v>
          </cell>
          <cell r="D24" t="str">
            <v xml:space="preserve">21.01.19 </v>
          </cell>
          <cell r="E24" t="str">
            <v>Sondagem rotativa solo 88,9mm (NX)</v>
          </cell>
        </row>
        <row r="25">
          <cell r="B25" t="str">
            <v>0.1.20</v>
          </cell>
          <cell r="D25" t="str">
            <v xml:space="preserve">21.01.20 </v>
          </cell>
          <cell r="E25" t="str">
            <v>Sondagem rotativa solo 114,30mm (HX)</v>
          </cell>
        </row>
        <row r="26">
          <cell r="B26" t="str">
            <v>0.1.21</v>
          </cell>
          <cell r="D26" t="str">
            <v>21.01.21</v>
          </cell>
          <cell r="E26" t="str">
            <v>Sondagem rotativa rocha alt. 57,1mm (AX)</v>
          </cell>
        </row>
        <row r="27">
          <cell r="B27" t="str">
            <v>0.1.22</v>
          </cell>
          <cell r="D27" t="str">
            <v>21.01.22</v>
          </cell>
          <cell r="E27" t="str">
            <v>Sondagem rotativa rocha alt. 73,0mm (BX)</v>
          </cell>
        </row>
        <row r="28">
          <cell r="B28" t="str">
            <v>0.1.23</v>
          </cell>
          <cell r="D28" t="str">
            <v>21.01.23</v>
          </cell>
          <cell r="E28" t="str">
            <v>Sondagem rotativa rocha alt. 88,9mm (NX)</v>
          </cell>
        </row>
        <row r="29">
          <cell r="B29" t="str">
            <v>0.1.24</v>
          </cell>
          <cell r="D29" t="str">
            <v>21.01.24</v>
          </cell>
          <cell r="E29" t="str">
            <v>Sondagem rotativa rocha alt. 114,3mm (HX)</v>
          </cell>
        </row>
        <row r="30">
          <cell r="B30" t="str">
            <v>0.1.25</v>
          </cell>
          <cell r="D30" t="str">
            <v xml:space="preserve">21.01.25 </v>
          </cell>
          <cell r="E30" t="str">
            <v>Sondagem rotativa rocha sã 57,10mm (AX)</v>
          </cell>
        </row>
        <row r="31">
          <cell r="B31" t="str">
            <v>0.1.26</v>
          </cell>
          <cell r="D31" t="str">
            <v>21.01.26</v>
          </cell>
          <cell r="E31" t="str">
            <v>Sondagem rotativa rocha sã 73,00mm (BX)</v>
          </cell>
        </row>
        <row r="32">
          <cell r="B32" t="str">
            <v>0.1.27</v>
          </cell>
          <cell r="D32" t="str">
            <v>21.01.27</v>
          </cell>
          <cell r="E32" t="str">
            <v xml:space="preserve">Sondagem rotativa rocha sã 88,90mm (NX) </v>
          </cell>
        </row>
        <row r="33">
          <cell r="B33" t="str">
            <v>0.1.28</v>
          </cell>
          <cell r="D33" t="str">
            <v>21.01.28</v>
          </cell>
          <cell r="E33" t="str">
            <v>Sondagem rotativa rocha sã 114,3mm (HX)</v>
          </cell>
        </row>
        <row r="34">
          <cell r="B34" t="str">
            <v>0.1.29</v>
          </cell>
          <cell r="D34" t="str">
            <v>21.01.29</v>
          </cell>
          <cell r="E34" t="str">
            <v>Sondagem à trado profundidade até 5 m</v>
          </cell>
        </row>
        <row r="35">
          <cell r="B35" t="str">
            <v>0.1.30</v>
          </cell>
          <cell r="D35" t="str">
            <v>21.01.30</v>
          </cell>
          <cell r="E35" t="str">
            <v>Sondagem à trado profundidade 5 a 10 m</v>
          </cell>
        </row>
        <row r="36">
          <cell r="B36" t="str">
            <v>0.1.31</v>
          </cell>
          <cell r="D36" t="str">
            <v>21.02.01</v>
          </cell>
          <cell r="E36" t="str">
            <v>Lev. até 10.000</v>
          </cell>
        </row>
        <row r="37">
          <cell r="B37" t="str">
            <v>0.1.32</v>
          </cell>
          <cell r="D37" t="str">
            <v>21.02.02</v>
          </cell>
          <cell r="E37" t="str">
            <v>Lev. até 10.000 m² em vegetação densa</v>
          </cell>
        </row>
        <row r="38">
          <cell r="B38" t="str">
            <v>0.1.33</v>
          </cell>
          <cell r="D38" t="str">
            <v>21.02.03</v>
          </cell>
          <cell r="E38" t="str">
            <v xml:space="preserve">Lev. até 10.000 m² em zona urbana </v>
          </cell>
        </row>
        <row r="39">
          <cell r="B39" t="str">
            <v>0.1.34</v>
          </cell>
          <cell r="D39" t="str">
            <v>21.02.04</v>
          </cell>
          <cell r="E39" t="str">
            <v>Lev. até 10.000 m² em zona suburbana</v>
          </cell>
        </row>
        <row r="40">
          <cell r="B40" t="str">
            <v>0.1.35</v>
          </cell>
          <cell r="D40" t="str">
            <v>21.02.05</v>
          </cell>
          <cell r="E40" t="str">
            <v>Lev. de 10.000 a 50.000 m²</v>
          </cell>
        </row>
        <row r="41">
          <cell r="B41" t="str">
            <v>0.1.36</v>
          </cell>
          <cell r="D41" t="str">
            <v>21.02.06</v>
          </cell>
          <cell r="E41" t="str">
            <v>Lev. de 10.000 a 50.000 m² vegetação densa</v>
          </cell>
        </row>
        <row r="42">
          <cell r="B42" t="str">
            <v>0.1.37</v>
          </cell>
          <cell r="D42" t="str">
            <v>21.02.07</v>
          </cell>
          <cell r="E42" t="str">
            <v>Lev. de 10.000 a 50.000 m² zona urbana</v>
          </cell>
        </row>
        <row r="43">
          <cell r="B43" t="str">
            <v>0.1.38</v>
          </cell>
          <cell r="D43" t="str">
            <v>21.02.08</v>
          </cell>
          <cell r="E43" t="str">
            <v>Lev. de 10.000 a 50.000 m² zona suburbana</v>
          </cell>
        </row>
        <row r="44">
          <cell r="B44" t="str">
            <v>0.1.39</v>
          </cell>
          <cell r="D44" t="str">
            <v>21.02.09</v>
          </cell>
          <cell r="E44" t="str">
            <v>Lev. superior a 50.000 m²</v>
          </cell>
        </row>
        <row r="45">
          <cell r="B45" t="str">
            <v>0.1.40</v>
          </cell>
          <cell r="D45" t="str">
            <v>21.02.10</v>
          </cell>
          <cell r="E45" t="str">
            <v>Lev. superior a 50.000 m² vegetação densa</v>
          </cell>
        </row>
        <row r="46">
          <cell r="B46" t="str">
            <v>0.1.41</v>
          </cell>
          <cell r="D46" t="str">
            <v>21.02.11</v>
          </cell>
          <cell r="E46" t="str">
            <v>Lev. superior a 50.000 m² zona urbana</v>
          </cell>
        </row>
        <row r="47">
          <cell r="B47" t="str">
            <v>0.1.42</v>
          </cell>
          <cell r="D47" t="str">
            <v xml:space="preserve">21.02.12 </v>
          </cell>
          <cell r="E47" t="str">
            <v>Lev. superior a 50.000 m² zona suburbana</v>
          </cell>
        </row>
        <row r="48">
          <cell r="B48" t="str">
            <v>0.1.43</v>
          </cell>
          <cell r="D48" t="str">
            <v>21.02.13</v>
          </cell>
          <cell r="E48" t="str">
            <v>Transp. Coordenadas</v>
          </cell>
        </row>
        <row r="49">
          <cell r="B49" t="str">
            <v>0.1.44</v>
          </cell>
          <cell r="D49" t="str">
            <v>21.02.14</v>
          </cell>
          <cell r="E49" t="str">
            <v>Transp. Coord. Vgt</v>
          </cell>
        </row>
        <row r="50">
          <cell r="B50" t="str">
            <v>0.1.45</v>
          </cell>
          <cell r="D50" t="str">
            <v>21.02.15</v>
          </cell>
          <cell r="E50" t="str">
            <v>Transporte coordenadas zona urbana</v>
          </cell>
        </row>
        <row r="51">
          <cell r="B51" t="str">
            <v>0.1.46</v>
          </cell>
          <cell r="D51" t="str">
            <v>21.02.16</v>
          </cell>
          <cell r="E51" t="str">
            <v>Transporte coordenadas zona suburbana</v>
          </cell>
        </row>
        <row r="52">
          <cell r="B52" t="str">
            <v>0.1.47</v>
          </cell>
          <cell r="D52" t="str">
            <v>21.02.17</v>
          </cell>
          <cell r="E52" t="str">
            <v>Transporte de turma</v>
          </cell>
        </row>
        <row r="53">
          <cell r="B53" t="str">
            <v>0.1.48</v>
          </cell>
          <cell r="D53" t="str">
            <v>21.02.18</v>
          </cell>
          <cell r="E53" t="str">
            <v>Locação de anteprojeto região ondulada</v>
          </cell>
        </row>
        <row r="54">
          <cell r="B54" t="str">
            <v>0.1.49</v>
          </cell>
          <cell r="D54" t="str">
            <v>21.02.19</v>
          </cell>
          <cell r="E54" t="str">
            <v>Locação anteprojeto região montanhosa</v>
          </cell>
        </row>
        <row r="55">
          <cell r="B55" t="str">
            <v>0.1.50</v>
          </cell>
          <cell r="D55" t="str">
            <v>21.02.20</v>
          </cell>
          <cell r="E55" t="str">
            <v>Locação linha ensaio região ondulada</v>
          </cell>
        </row>
        <row r="56">
          <cell r="B56" t="str">
            <v>0.1.51</v>
          </cell>
          <cell r="D56" t="str">
            <v>21.02.21</v>
          </cell>
          <cell r="E56" t="str">
            <v>Locação linha ensaio região montanhosa</v>
          </cell>
        </row>
        <row r="57">
          <cell r="B57" t="str">
            <v>0.1.52</v>
          </cell>
          <cell r="D57" t="str">
            <v>21.02.22</v>
          </cell>
          <cell r="E57" t="str">
            <v>Locação linha expl.em região montanhosa</v>
          </cell>
        </row>
        <row r="58">
          <cell r="B58" t="str">
            <v>0.1.53</v>
          </cell>
          <cell r="D58" t="str">
            <v>21.02.23</v>
          </cell>
          <cell r="E58" t="str">
            <v>Locação linha expl.região escarpada</v>
          </cell>
        </row>
        <row r="59">
          <cell r="B59" t="str">
            <v>0.1.54</v>
          </cell>
          <cell r="D59" t="str">
            <v>21.02.24</v>
          </cell>
          <cell r="E59" t="str">
            <v>Locação projeto região plana</v>
          </cell>
        </row>
        <row r="60">
          <cell r="B60" t="str">
            <v>0.1.55</v>
          </cell>
          <cell r="D60" t="str">
            <v>21.02.25</v>
          </cell>
          <cell r="E60" t="str">
            <v>Locação projeto região plana veget.densa</v>
          </cell>
        </row>
        <row r="61">
          <cell r="B61" t="str">
            <v>0.1.56</v>
          </cell>
          <cell r="D61" t="str">
            <v>21.02.26</v>
          </cell>
          <cell r="E61" t="str">
            <v>Locação projeto reg. plana zona urbana</v>
          </cell>
        </row>
        <row r="62">
          <cell r="B62" t="str">
            <v>0.1.57</v>
          </cell>
          <cell r="D62" t="str">
            <v>21.02.27</v>
          </cell>
          <cell r="E62" t="str">
            <v>Locação projeto reg.plana zona suburbana</v>
          </cell>
        </row>
        <row r="63">
          <cell r="B63" t="str">
            <v>0.1.58</v>
          </cell>
          <cell r="D63" t="str">
            <v xml:space="preserve">21.02.28 </v>
          </cell>
          <cell r="E63" t="str">
            <v>Locação projeto reg.ondulada</v>
          </cell>
        </row>
        <row r="64">
          <cell r="B64" t="str">
            <v>0.1.59</v>
          </cell>
          <cell r="D64" t="str">
            <v>21.02.29</v>
          </cell>
          <cell r="E64" t="str">
            <v>Locação projeto reg. ondulada veget.densa</v>
          </cell>
        </row>
        <row r="65">
          <cell r="B65" t="str">
            <v>0.1.60</v>
          </cell>
          <cell r="D65" t="str">
            <v>21.02.30</v>
          </cell>
          <cell r="E65" t="str">
            <v>Locação projeto reg. ondulada zona urbana</v>
          </cell>
        </row>
        <row r="66">
          <cell r="B66" t="str">
            <v>0.1.61</v>
          </cell>
          <cell r="D66" t="str">
            <v>21.02.31</v>
          </cell>
          <cell r="E66" t="str">
            <v>Locação projeto reg. ondulada zona suburbana</v>
          </cell>
        </row>
        <row r="67">
          <cell r="B67" t="str">
            <v>0.1.62</v>
          </cell>
          <cell r="D67" t="str">
            <v>21.02.32</v>
          </cell>
          <cell r="E67" t="str">
            <v>Locação projeto região montanhosa</v>
          </cell>
        </row>
        <row r="68">
          <cell r="B68" t="str">
            <v>0.1.63</v>
          </cell>
          <cell r="D68" t="str">
            <v>21.02.33</v>
          </cell>
          <cell r="E68" t="str">
            <v>Locação projeto reg. montanhosa veget.densa</v>
          </cell>
        </row>
        <row r="69">
          <cell r="B69" t="str">
            <v>0.1.64</v>
          </cell>
          <cell r="D69" t="str">
            <v>21.02.34</v>
          </cell>
          <cell r="E69" t="str">
            <v>Locação projeto reg. montanhosa zona urbana</v>
          </cell>
        </row>
        <row r="70">
          <cell r="B70" t="str">
            <v>0.1.65</v>
          </cell>
          <cell r="D70" t="str">
            <v>21.02.35</v>
          </cell>
          <cell r="E70" t="str">
            <v>Locação projeto reg. montanhosa zona suburbana</v>
          </cell>
        </row>
        <row r="71">
          <cell r="B71" t="str">
            <v>0.1.66</v>
          </cell>
          <cell r="D71" t="str">
            <v>21.02.36</v>
          </cell>
          <cell r="E71" t="str">
            <v>Locação projeto região escarpada</v>
          </cell>
        </row>
        <row r="72">
          <cell r="B72" t="str">
            <v>0.1.67</v>
          </cell>
          <cell r="D72" t="str">
            <v>21.02.37</v>
          </cell>
          <cell r="E72" t="str">
            <v>Locação projeto reg. escarpada veget. densa</v>
          </cell>
        </row>
        <row r="73">
          <cell r="B73" t="str">
            <v>0.1.68</v>
          </cell>
          <cell r="D73" t="str">
            <v>21.02.38</v>
          </cell>
          <cell r="E73" t="str">
            <v>Locação projeto reg. escarpada z. urbana</v>
          </cell>
        </row>
        <row r="74">
          <cell r="B74" t="str">
            <v>0.1.69</v>
          </cell>
          <cell r="D74" t="str">
            <v>21.02.39</v>
          </cell>
          <cell r="E74" t="str">
            <v>Locação projeto reg. escarpada z.suburbana</v>
          </cell>
        </row>
        <row r="75">
          <cell r="B75" t="str">
            <v>0.1.70</v>
          </cell>
          <cell r="D75" t="str">
            <v>21.02.40</v>
          </cell>
          <cell r="E75" t="str">
            <v>Cadastro região ondulada</v>
          </cell>
        </row>
        <row r="76">
          <cell r="B76" t="str">
            <v>0.1.71</v>
          </cell>
          <cell r="D76" t="str">
            <v>21.02.41</v>
          </cell>
          <cell r="E76" t="str">
            <v>Cadastro reg.ondulada veget.densa</v>
          </cell>
        </row>
        <row r="77">
          <cell r="B77" t="str">
            <v>0.1.72</v>
          </cell>
          <cell r="D77" t="str">
            <v>21.02.42</v>
          </cell>
          <cell r="E77" t="str">
            <v>Cadastro reg.ondulada zona urbana</v>
          </cell>
        </row>
        <row r="78">
          <cell r="B78" t="str">
            <v>0.1.73</v>
          </cell>
          <cell r="D78" t="str">
            <v>21.02.43</v>
          </cell>
          <cell r="E78" t="str">
            <v>Cadastro reg.ondulada zona suburbana</v>
          </cell>
        </row>
        <row r="79">
          <cell r="B79" t="str">
            <v>0.1.74</v>
          </cell>
          <cell r="D79" t="str">
            <v>21.02.44</v>
          </cell>
          <cell r="E79" t="str">
            <v>Cadastro região montanhosa</v>
          </cell>
        </row>
        <row r="80">
          <cell r="B80" t="str">
            <v>0.1.75</v>
          </cell>
          <cell r="D80" t="str">
            <v>21.02.45</v>
          </cell>
          <cell r="E80" t="str">
            <v>Cadastro região montanhosa veget. densa</v>
          </cell>
        </row>
        <row r="81">
          <cell r="B81" t="str">
            <v>0.1.76</v>
          </cell>
          <cell r="D81" t="str">
            <v>21.02.46</v>
          </cell>
          <cell r="E81" t="str">
            <v>Cadastro reg. montanhosa zona urbana</v>
          </cell>
        </row>
        <row r="82">
          <cell r="B82" t="str">
            <v>0.1.77</v>
          </cell>
          <cell r="D82" t="str">
            <v>21.02.47</v>
          </cell>
          <cell r="E82" t="str">
            <v>Cadastro região montanhosa zona suburbana</v>
          </cell>
        </row>
        <row r="83">
          <cell r="B83" t="str">
            <v>0.1.78</v>
          </cell>
          <cell r="D83" t="str">
            <v>21.02.48</v>
          </cell>
          <cell r="E83" t="str">
            <v>Cadastro região escarpada</v>
          </cell>
        </row>
        <row r="84">
          <cell r="B84" t="str">
            <v>0.1.79</v>
          </cell>
          <cell r="D84" t="str">
            <v>21.02.49</v>
          </cell>
          <cell r="E84" t="str">
            <v>Cadastro reg. escarpada vegetação densa</v>
          </cell>
        </row>
        <row r="85">
          <cell r="B85" t="str">
            <v>0.1.80</v>
          </cell>
          <cell r="D85" t="str">
            <v>21.02.50</v>
          </cell>
          <cell r="E85" t="str">
            <v>Cadastro reg. escarpada zona urbana</v>
          </cell>
        </row>
        <row r="86">
          <cell r="B86" t="str">
            <v>0.1.81</v>
          </cell>
          <cell r="D86" t="str">
            <v>21.02.51</v>
          </cell>
          <cell r="E86" t="str">
            <v>Cadastro reg. escarpada zona suburbana</v>
          </cell>
        </row>
        <row r="87">
          <cell r="B87" t="str">
            <v>0.1.82</v>
          </cell>
          <cell r="D87" t="str">
            <v>21.02.52</v>
          </cell>
          <cell r="E87" t="str">
            <v>Lev.bat.áreas até 100000 m²</v>
          </cell>
        </row>
        <row r="88">
          <cell r="B88" t="str">
            <v>0.1.83</v>
          </cell>
          <cell r="D88" t="str">
            <v>21.02.53</v>
          </cell>
          <cell r="E88" t="str">
            <v>Lev.bat.áreas até 100000 m² veget.densa</v>
          </cell>
        </row>
        <row r="89">
          <cell r="B89" t="str">
            <v>0.1.84</v>
          </cell>
          <cell r="D89" t="str">
            <v>21.02.54</v>
          </cell>
          <cell r="E89" t="str">
            <v>Lev.bat.áreas até 100000 m² zona urbana</v>
          </cell>
        </row>
        <row r="90">
          <cell r="B90" t="str">
            <v>0.1.85</v>
          </cell>
          <cell r="D90" t="str">
            <v>21.02.55</v>
          </cell>
          <cell r="E90" t="str">
            <v>Lev.bat.áreas até 100000 m² z. suburbana</v>
          </cell>
        </row>
        <row r="91">
          <cell r="B91" t="str">
            <v>0.1.86</v>
          </cell>
          <cell r="D91" t="str">
            <v>21.02.56</v>
          </cell>
          <cell r="E91" t="str">
            <v>Lev.bat.áreas 100000 a 500000 m²</v>
          </cell>
        </row>
        <row r="92">
          <cell r="B92" t="str">
            <v>0.1.87</v>
          </cell>
          <cell r="D92" t="str">
            <v>21.02.57</v>
          </cell>
          <cell r="E92" t="str">
            <v>Lev.bat.áreas 100000/500000m² veg. densa</v>
          </cell>
        </row>
        <row r="93">
          <cell r="B93" t="str">
            <v>0.1.88</v>
          </cell>
          <cell r="D93" t="str">
            <v>21.02.58</v>
          </cell>
          <cell r="E93" t="str">
            <v>Lev.bat.áreas 100000/500000 m² z.urbana</v>
          </cell>
        </row>
        <row r="94">
          <cell r="B94" t="str">
            <v>0.1.89</v>
          </cell>
          <cell r="D94" t="str">
            <v>21.02.59</v>
          </cell>
          <cell r="E94" t="str">
            <v>Lev.bat.áreas 100000/500000m² z.suburbana</v>
          </cell>
        </row>
        <row r="95">
          <cell r="B95" t="str">
            <v>0.1.90</v>
          </cell>
          <cell r="D95" t="str">
            <v>21.02.60</v>
          </cell>
          <cell r="E95" t="str">
            <v>Lev.bat.áreas acima de 500000 m²</v>
          </cell>
        </row>
        <row r="96">
          <cell r="B96" t="str">
            <v>0.1.91</v>
          </cell>
          <cell r="D96" t="str">
            <v>21.02.61</v>
          </cell>
          <cell r="E96" t="str">
            <v>Lev.bat.áreas acima de 500000m² veget.densa</v>
          </cell>
        </row>
        <row r="97">
          <cell r="B97" t="str">
            <v>0.1.92</v>
          </cell>
          <cell r="D97" t="str">
            <v>21.02.62</v>
          </cell>
          <cell r="E97" t="str">
            <v>Lev.bat.áreas acima de 500000 m² z.urbana</v>
          </cell>
        </row>
        <row r="98">
          <cell r="B98" t="str">
            <v>0.1.93</v>
          </cell>
          <cell r="D98" t="str">
            <v>21.02.63</v>
          </cell>
          <cell r="E98" t="str">
            <v>Lev.bat.áreas acima de 500000 m² z. suburbana.</v>
          </cell>
        </row>
        <row r="99">
          <cell r="B99" t="str">
            <v>0.1.94</v>
          </cell>
          <cell r="D99" t="str">
            <v>21.02.64</v>
          </cell>
          <cell r="E99" t="str">
            <v>Lev.batimetrico</v>
          </cell>
        </row>
        <row r="100">
          <cell r="B100" t="str">
            <v>0.1.95</v>
          </cell>
          <cell r="D100" t="str">
            <v>21.02.65</v>
          </cell>
          <cell r="E100" t="str">
            <v>Lev.Batimetrico em vegetação densa</v>
          </cell>
        </row>
        <row r="101">
          <cell r="B101" t="str">
            <v>0.1.96</v>
          </cell>
          <cell r="D101" t="str">
            <v>21.02.66</v>
          </cell>
          <cell r="E101" t="str">
            <v>Lev.Batimetrico em zona urbana</v>
          </cell>
        </row>
        <row r="102">
          <cell r="B102" t="str">
            <v>0.1.97</v>
          </cell>
          <cell r="D102" t="str">
            <v>21.02.67</v>
          </cell>
          <cell r="E102" t="str">
            <v>Lev.Batimetrico em zona suburbana</v>
          </cell>
        </row>
        <row r="103">
          <cell r="B103" t="str">
            <v>0.1.98</v>
          </cell>
          <cell r="D103" t="str">
            <v>21.02.68</v>
          </cell>
          <cell r="E103" t="str">
            <v>Serv.hidrologia/drenagem reg. ondulada</v>
          </cell>
        </row>
        <row r="104">
          <cell r="B104" t="str">
            <v>0.1.99</v>
          </cell>
          <cell r="D104" t="str">
            <v>21.02.69</v>
          </cell>
          <cell r="E104" t="str">
            <v>Serv.hidrologia/drenagem reg. montanhosa</v>
          </cell>
        </row>
        <row r="105">
          <cell r="B105" t="str">
            <v>0.1.100</v>
          </cell>
          <cell r="D105" t="str">
            <v>21.02.70</v>
          </cell>
          <cell r="E105" t="str">
            <v>Serv.hidrologia/drenagem reg. escarpada</v>
          </cell>
        </row>
        <row r="106">
          <cell r="B106" t="str">
            <v>0.1.101</v>
          </cell>
          <cell r="D106" t="str">
            <v>21.03.01</v>
          </cell>
          <cell r="E106" t="str">
            <v>Remoção cerca arame, incl. Transporte</v>
          </cell>
        </row>
        <row r="107">
          <cell r="B107" t="str">
            <v>0.1.102</v>
          </cell>
          <cell r="D107" t="str">
            <v>21.03.02</v>
          </cell>
          <cell r="E107" t="str">
            <v>Remoção de defensa métalica simples</v>
          </cell>
        </row>
        <row r="108">
          <cell r="B108" t="str">
            <v>0.1.103</v>
          </cell>
          <cell r="D108" t="str">
            <v>21.03.03</v>
          </cell>
          <cell r="E108" t="str">
            <v>Remoção de defensa metálica dupla</v>
          </cell>
        </row>
        <row r="109">
          <cell r="B109" t="str">
            <v>0.1.104</v>
          </cell>
          <cell r="D109" t="str">
            <v>21.03.06</v>
          </cell>
          <cell r="E109" t="str">
            <v>Remoção canalização D&gt;0,60m</v>
          </cell>
        </row>
        <row r="110">
          <cell r="B110" t="str">
            <v>0.1.105</v>
          </cell>
          <cell r="D110" t="str">
            <v>21.03.07</v>
          </cell>
          <cell r="E110" t="str">
            <v>Remoção canalização D&lt;0,60m</v>
          </cell>
        </row>
        <row r="111">
          <cell r="B111" t="str">
            <v>0.1.106</v>
          </cell>
          <cell r="D111" t="str">
            <v>21.03.08</v>
          </cell>
          <cell r="E111" t="str">
            <v>Remoção e transporte de guia pré-moldada</v>
          </cell>
        </row>
        <row r="112">
          <cell r="B112" t="str">
            <v>0.1.107</v>
          </cell>
          <cell r="D112" t="str">
            <v>21.03.09</v>
          </cell>
          <cell r="E112" t="str">
            <v>Remoção de estaca de eucalipto</v>
          </cell>
        </row>
        <row r="113">
          <cell r="B113" t="str">
            <v>0.1.108</v>
          </cell>
          <cell r="D113" t="str">
            <v>21.03.10</v>
          </cell>
          <cell r="E113" t="str">
            <v>Remoção de tacha refletiva</v>
          </cell>
        </row>
        <row r="114">
          <cell r="B114" t="str">
            <v>0.1.109</v>
          </cell>
          <cell r="D114" t="str">
            <v>21.03.11.07</v>
          </cell>
          <cell r="E114" t="str">
            <v>Remoção de pintura demarcatória de via</v>
          </cell>
        </row>
        <row r="115">
          <cell r="B115" t="str">
            <v>0.1.110</v>
          </cell>
          <cell r="D115" t="str">
            <v>21.04.01</v>
          </cell>
          <cell r="E115" t="str">
            <v>Cerca de arame farpado c/ 4 fios</v>
          </cell>
        </row>
        <row r="116">
          <cell r="B116" t="str">
            <v>0.1.111</v>
          </cell>
          <cell r="D116" t="str">
            <v>21.04.02</v>
          </cell>
          <cell r="E116" t="str">
            <v>Cerca de arame farpado c/ 6 fios</v>
          </cell>
        </row>
        <row r="117">
          <cell r="B117" t="str">
            <v>0.1.112</v>
          </cell>
          <cell r="D117" t="str">
            <v>21.04.03</v>
          </cell>
          <cell r="E117" t="str">
            <v>Cerca arame farpado por reaproveitamento</v>
          </cell>
        </row>
        <row r="118">
          <cell r="B118" t="str">
            <v>0.1.113</v>
          </cell>
          <cell r="D118" t="str">
            <v>21.05.01</v>
          </cell>
          <cell r="E118" t="str">
            <v>Demolição de concreto Armado</v>
          </cell>
        </row>
        <row r="119">
          <cell r="B119" t="str">
            <v>0.1.114</v>
          </cell>
          <cell r="D119" t="str">
            <v>21.05.02</v>
          </cell>
          <cell r="E119" t="str">
            <v>Demolição de concreto simples</v>
          </cell>
        </row>
        <row r="120">
          <cell r="B120" t="str">
            <v>0.1.115</v>
          </cell>
          <cell r="D120" t="str">
            <v>21.05.04</v>
          </cell>
          <cell r="E120" t="str">
            <v>Demolição de Pavimento Rígido</v>
          </cell>
        </row>
        <row r="121">
          <cell r="B121" t="str">
            <v>0.1.116</v>
          </cell>
          <cell r="D121" t="str">
            <v>21.05.05</v>
          </cell>
          <cell r="E121" t="str">
            <v>Demolição de Edificação em Alvenaria</v>
          </cell>
        </row>
        <row r="122">
          <cell r="B122" t="str">
            <v>0.1.117</v>
          </cell>
          <cell r="D122" t="str">
            <v>21.05.06</v>
          </cell>
          <cell r="E122" t="str">
            <v>Demolição de Edificação em Madeira</v>
          </cell>
        </row>
        <row r="123">
          <cell r="B123" t="str">
            <v>0.1.118</v>
          </cell>
          <cell r="D123" t="str">
            <v>21.05.07</v>
          </cell>
          <cell r="E123" t="str">
            <v>Demolição pavi.flex, incl.transp.até 1km</v>
          </cell>
        </row>
        <row r="124">
          <cell r="B124" t="str">
            <v>0.1.119</v>
          </cell>
          <cell r="D124" t="str">
            <v>21.05.08</v>
          </cell>
          <cell r="E124" t="str">
            <v>Limpeza de dispositivo de drenagem</v>
          </cell>
        </row>
        <row r="125">
          <cell r="B125" t="str">
            <v>0.1.120</v>
          </cell>
          <cell r="D125" t="str">
            <v>21.05.09</v>
          </cell>
          <cell r="E125" t="str">
            <v>Limpeza manual de terreno</v>
          </cell>
        </row>
        <row r="126">
          <cell r="B126" t="str">
            <v>0.1.121</v>
          </cell>
          <cell r="D126" t="str">
            <v>21.05.10</v>
          </cell>
          <cell r="E126" t="str">
            <v>Limpeza de dispositivo de drenagem para plataforma</v>
          </cell>
        </row>
        <row r="128">
          <cell r="B128" t="str">
            <v>Cód. Colinas</v>
          </cell>
          <cell r="D128" t="str">
            <v>Código</v>
          </cell>
          <cell r="E128" t="str">
            <v>Serviços</v>
          </cell>
        </row>
        <row r="131">
          <cell r="D131" t="str">
            <v>FASE 22 - TERRAPLENAGEM</v>
          </cell>
        </row>
        <row r="132">
          <cell r="B132" t="str">
            <v>1.1.1</v>
          </cell>
          <cell r="D132" t="str">
            <v>22.01.01</v>
          </cell>
          <cell r="E132" t="str">
            <v>Limp. terreno s/destocamento de árvores</v>
          </cell>
        </row>
        <row r="133">
          <cell r="B133" t="str">
            <v>1.1.2</v>
          </cell>
          <cell r="D133" t="str">
            <v>22.01.02</v>
          </cell>
          <cell r="E133" t="str">
            <v>Limp. terreno c/ dest.arv.perímetro&lt;= 78cm</v>
          </cell>
        </row>
        <row r="134">
          <cell r="B134" t="str">
            <v>1.1.3</v>
          </cell>
          <cell r="D134" t="str">
            <v>22.01.03</v>
          </cell>
          <cell r="E134" t="str">
            <v>Limp manual terreno amont. de materiais</v>
          </cell>
        </row>
        <row r="135">
          <cell r="B135" t="str">
            <v>1.1.4</v>
          </cell>
          <cell r="D135" t="str">
            <v>22.01.04</v>
          </cell>
          <cell r="E135" t="str">
            <v>Derrub.dest.arv.P&gt;78</v>
          </cell>
        </row>
        <row r="136">
          <cell r="B136" t="str">
            <v>1.1.5</v>
          </cell>
          <cell r="D136" t="str">
            <v>22.01.05</v>
          </cell>
          <cell r="E136" t="str">
            <v>Destocamento árv. com perímetro maior que 78cm</v>
          </cell>
        </row>
        <row r="137">
          <cell r="B137" t="str">
            <v>1.1.6</v>
          </cell>
          <cell r="D137" t="str">
            <v>22.01.06</v>
          </cell>
          <cell r="E137" t="str">
            <v>Raspagem do terreno</v>
          </cell>
        </row>
        <row r="138">
          <cell r="B138" t="str">
            <v>1.1.7</v>
          </cell>
          <cell r="D138" t="str">
            <v>22.01.07</v>
          </cell>
          <cell r="E138" t="str">
            <v>Carga de material de limpeza de escavação</v>
          </cell>
        </row>
        <row r="139">
          <cell r="B139" t="str">
            <v>1.1.8</v>
          </cell>
          <cell r="D139" t="str">
            <v>22.02.01.01</v>
          </cell>
          <cell r="E139" t="str">
            <v>Escavação 1/2ª cat. trator + pá carreg.</v>
          </cell>
        </row>
        <row r="140">
          <cell r="B140" t="str">
            <v>1.1.9</v>
          </cell>
          <cell r="D140" t="str">
            <v>22.02.01.02</v>
          </cell>
          <cell r="E140" t="str">
            <v>Escavação 1/2ª cat. c/ motoscraper</v>
          </cell>
        </row>
        <row r="141">
          <cell r="B141" t="str">
            <v>1.1.10</v>
          </cell>
          <cell r="D141" t="str">
            <v>22.02.01.03</v>
          </cell>
          <cell r="E141" t="str">
            <v>Escavação 1/2ª cat. c/ escav. Hidraúlica</v>
          </cell>
        </row>
        <row r="142">
          <cell r="B142" t="str">
            <v>1.1.11</v>
          </cell>
          <cell r="D142" t="str">
            <v>22.02.02</v>
          </cell>
          <cell r="E142" t="str">
            <v>Escavação e carga material 2ª cat. c/ripper</v>
          </cell>
        </row>
        <row r="143">
          <cell r="B143" t="str">
            <v>1.1.12</v>
          </cell>
          <cell r="D143" t="str">
            <v>22.02.03</v>
          </cell>
          <cell r="E143" t="str">
            <v>Escavação carga material 2ª cat. com explosivo</v>
          </cell>
        </row>
        <row r="144">
          <cell r="B144" t="str">
            <v>1.1.13</v>
          </cell>
          <cell r="D144" t="str">
            <v>22.02.04</v>
          </cell>
          <cell r="E144" t="str">
            <v>Escavação e carga material de 3ª cat.</v>
          </cell>
        </row>
        <row r="145">
          <cell r="B145" t="str">
            <v>1.1.14</v>
          </cell>
          <cell r="D145" t="str">
            <v>22.02.05</v>
          </cell>
          <cell r="E145" t="str">
            <v>Escavação Carga solo mole sob lâmina d'agua</v>
          </cell>
        </row>
        <row r="146">
          <cell r="B146" t="str">
            <v>1.1.15</v>
          </cell>
          <cell r="D146" t="str">
            <v>22.02.06</v>
          </cell>
          <cell r="E146" t="str">
            <v>Carga de material limpeza</v>
          </cell>
        </row>
        <row r="147">
          <cell r="B147" t="str">
            <v>1.1.16</v>
          </cell>
          <cell r="D147" t="str">
            <v>22.02.07</v>
          </cell>
          <cell r="E147" t="str">
            <v>Escavação, carga e desc. Mat. Sil-arg. No corte</v>
          </cell>
        </row>
        <row r="148">
          <cell r="B148" t="str">
            <v>1.1.17</v>
          </cell>
          <cell r="D148" t="str">
            <v>22.02.08</v>
          </cell>
          <cell r="E148" t="str">
            <v>Aquis. Mat. Espal. Conf. Rolagem mat. Sil. Arg</v>
          </cell>
        </row>
        <row r="149">
          <cell r="B149" t="str">
            <v>1.1.18</v>
          </cell>
          <cell r="D149" t="str">
            <v>22.02.09</v>
          </cell>
          <cell r="E149" t="str">
            <v>Espalhamento/Regularização/Compactação/ de Material em bota-Fora</v>
          </cell>
        </row>
        <row r="150">
          <cell r="B150" t="str">
            <v>1.1.19</v>
          </cell>
          <cell r="D150" t="str">
            <v>22.03.01</v>
          </cell>
          <cell r="E150" t="str">
            <v xml:space="preserve">Transporte de 1ª/2ª categoria até 1 km </v>
          </cell>
        </row>
        <row r="151">
          <cell r="B151" t="str">
            <v>1.1.20</v>
          </cell>
          <cell r="D151" t="str">
            <v>22.03.02</v>
          </cell>
          <cell r="E151" t="str">
            <v>Transporte de 1ª/2ª categoria até 2 km</v>
          </cell>
        </row>
        <row r="152">
          <cell r="B152" t="str">
            <v>1.1.21</v>
          </cell>
          <cell r="D152" t="str">
            <v>22.03.03</v>
          </cell>
          <cell r="E152" t="str">
            <v xml:space="preserve">Transporte de 1ª/2ª categoria até 5 km </v>
          </cell>
        </row>
        <row r="153">
          <cell r="B153" t="str">
            <v>1.1.22</v>
          </cell>
          <cell r="D153" t="str">
            <v>22.03.04</v>
          </cell>
          <cell r="E153" t="str">
            <v>Transporte de 1ª/2ª categoria até 10 km</v>
          </cell>
        </row>
        <row r="154">
          <cell r="B154" t="str">
            <v>1.1.23</v>
          </cell>
          <cell r="D154" t="str">
            <v>22.03.05</v>
          </cell>
          <cell r="E154" t="str">
            <v>Transporte de 1ª/2ª categoria até 15 km</v>
          </cell>
        </row>
        <row r="155">
          <cell r="B155" t="str">
            <v>1.1.24</v>
          </cell>
          <cell r="D155" t="str">
            <v>22.03.06</v>
          </cell>
          <cell r="E155" t="str">
            <v>Transporte de 1ª/2ª categoria alem 15 km</v>
          </cell>
        </row>
        <row r="156">
          <cell r="B156" t="str">
            <v>1.1.25</v>
          </cell>
          <cell r="D156" t="str">
            <v>22.03.07</v>
          </cell>
          <cell r="E156" t="str">
            <v>Transporte de 3ª categoria até 1 km</v>
          </cell>
        </row>
        <row r="157">
          <cell r="B157" t="str">
            <v>1.1.26</v>
          </cell>
          <cell r="D157" t="str">
            <v>22.03.08</v>
          </cell>
          <cell r="E157" t="str">
            <v xml:space="preserve">Transporte de 3ª categoria alem de 1 km </v>
          </cell>
        </row>
        <row r="158">
          <cell r="B158" t="str">
            <v>1.1.27</v>
          </cell>
          <cell r="D158" t="str">
            <v>22.03.09</v>
          </cell>
          <cell r="E158" t="str">
            <v xml:space="preserve">Transporte de solo mole até 2 km </v>
          </cell>
        </row>
        <row r="159">
          <cell r="B159" t="str">
            <v>1.1.28</v>
          </cell>
          <cell r="D159" t="str">
            <v>22.03.10</v>
          </cell>
          <cell r="E159" t="str">
            <v xml:space="preserve">Transporte de solo mole alem 2 km </v>
          </cell>
        </row>
        <row r="160">
          <cell r="B160" t="str">
            <v>1.1.29</v>
          </cell>
          <cell r="D160" t="str">
            <v>22.03.11</v>
          </cell>
          <cell r="E160" t="str">
            <v>Transporte material de limpeza até 1km</v>
          </cell>
        </row>
        <row r="161">
          <cell r="B161" t="str">
            <v>1.1.30</v>
          </cell>
          <cell r="D161" t="str">
            <v>22.03.12</v>
          </cell>
          <cell r="E161" t="str">
            <v xml:space="preserve">Transporte material de limpeza além de 1km </v>
          </cell>
        </row>
        <row r="162">
          <cell r="B162" t="str">
            <v>1.1.31</v>
          </cell>
          <cell r="D162" t="str">
            <v>22.04.01</v>
          </cell>
          <cell r="E162" t="str">
            <v xml:space="preserve">Compactação de aterro maior/igual 95%PS </v>
          </cell>
        </row>
        <row r="163">
          <cell r="B163" t="str">
            <v>1.1.32</v>
          </cell>
          <cell r="D163" t="str">
            <v>22.06.01</v>
          </cell>
          <cell r="E163" t="str">
            <v>Lastro fundação de aterro c/areia lavada</v>
          </cell>
        </row>
        <row r="164">
          <cell r="B164" t="str">
            <v>1.1.33</v>
          </cell>
          <cell r="D164" t="str">
            <v>22.06.04</v>
          </cell>
          <cell r="E164" t="str">
            <v>Lastro fundação de aterro c/pedra rachão</v>
          </cell>
        </row>
        <row r="165">
          <cell r="B165" t="str">
            <v>1.1.34</v>
          </cell>
          <cell r="D165" t="str">
            <v>22.06.05</v>
          </cell>
          <cell r="E165" t="str">
            <v xml:space="preserve">Espalhamento Adensamento Material de Fund. de Aterro </v>
          </cell>
        </row>
        <row r="166">
          <cell r="B166" t="str">
            <v>1.1.35</v>
          </cell>
          <cell r="D166" t="str">
            <v>22.07.01</v>
          </cell>
          <cell r="E166" t="str">
            <v>Valeta de proteção manual</v>
          </cell>
        </row>
        <row r="168">
          <cell r="B168" t="str">
            <v>Cód. Colinas</v>
          </cell>
          <cell r="D168" t="str">
            <v>Código</v>
          </cell>
          <cell r="E168" t="str">
            <v>Serviços</v>
          </cell>
        </row>
        <row r="171">
          <cell r="D171" t="str">
            <v>FASE 23 - PAVIMENTAÇÃO</v>
          </cell>
        </row>
        <row r="172">
          <cell r="B172" t="str">
            <v>3.1.1</v>
          </cell>
          <cell r="D172" t="str">
            <v>23.01.01</v>
          </cell>
          <cell r="E172" t="str">
            <v>Dem. Pav. Flex. m³ 3,95</v>
          </cell>
        </row>
        <row r="173">
          <cell r="B173" t="str">
            <v>3.1.2</v>
          </cell>
          <cell r="D173" t="str">
            <v>23.02.01</v>
          </cell>
          <cell r="E173" t="str">
            <v>Melhoria/preparo sub-leito - 100% PN</v>
          </cell>
        </row>
        <row r="174">
          <cell r="B174" t="str">
            <v>3.1.3</v>
          </cell>
          <cell r="D174" t="str">
            <v>23.02.02</v>
          </cell>
          <cell r="E174" t="str">
            <v xml:space="preserve">Melhoria/preparo sub-leito - 100% PI </v>
          </cell>
        </row>
        <row r="175">
          <cell r="B175" t="str">
            <v>3.1.4</v>
          </cell>
          <cell r="D175" t="str">
            <v>23.03.01</v>
          </cell>
          <cell r="E175" t="str">
            <v>Reforço sub-leito escav.solo escolhido</v>
          </cell>
        </row>
        <row r="176">
          <cell r="B176" t="str">
            <v>3.1.5</v>
          </cell>
          <cell r="D176" t="str">
            <v>23.03.02.01</v>
          </cell>
          <cell r="E176" t="str">
            <v xml:space="preserve">Reforço de sub-leito - transp até 01km </v>
          </cell>
        </row>
        <row r="177">
          <cell r="B177" t="str">
            <v>3.1.6</v>
          </cell>
          <cell r="D177" t="str">
            <v>23.03.02.02</v>
          </cell>
          <cell r="E177" t="str">
            <v xml:space="preserve">Reforço de sub-leito - transp até 02km </v>
          </cell>
        </row>
        <row r="178">
          <cell r="B178" t="str">
            <v>3.1.7</v>
          </cell>
          <cell r="D178" t="str">
            <v>23.03.02.03</v>
          </cell>
          <cell r="E178" t="str">
            <v>Reforço de sub-leito - transp até 05km</v>
          </cell>
        </row>
        <row r="179">
          <cell r="B179" t="str">
            <v>3.1.8</v>
          </cell>
          <cell r="D179" t="str">
            <v>23.03.02.04</v>
          </cell>
          <cell r="E179" t="str">
            <v xml:space="preserve">Reforço de sub-leito - transp até 10km </v>
          </cell>
        </row>
        <row r="180">
          <cell r="B180" t="str">
            <v>3.1.9</v>
          </cell>
          <cell r="D180" t="str">
            <v>23.03.02.05</v>
          </cell>
          <cell r="E180" t="str">
            <v>Reforço de sub-leito - transp até 15km</v>
          </cell>
        </row>
        <row r="181">
          <cell r="B181" t="str">
            <v>3.1.10</v>
          </cell>
          <cell r="D181" t="str">
            <v>23.03.02.06</v>
          </cell>
          <cell r="E181" t="str">
            <v xml:space="preserve">Reforço de sub-leito - transp. + 15km </v>
          </cell>
        </row>
        <row r="182">
          <cell r="B182" t="str">
            <v>3.1.11</v>
          </cell>
          <cell r="D182" t="str">
            <v>23.03.03</v>
          </cell>
          <cell r="E182" t="str">
            <v xml:space="preserve">Reforço de sub-leito compact 100% PI </v>
          </cell>
        </row>
        <row r="183">
          <cell r="B183" t="str">
            <v>3.1.12</v>
          </cell>
          <cell r="D183" t="str">
            <v>23.03.04</v>
          </cell>
          <cell r="E183" t="str">
            <v xml:space="preserve">Reforço de sub-leito compact 100% PN </v>
          </cell>
        </row>
        <row r="184">
          <cell r="B184" t="str">
            <v>3.1.13</v>
          </cell>
          <cell r="D184" t="str">
            <v>23.04.01.01.26</v>
          </cell>
          <cell r="E184" t="str">
            <v>Sub-base ou base solo cim 3% - Usina</v>
          </cell>
        </row>
        <row r="185">
          <cell r="B185" t="str">
            <v>3.1.14</v>
          </cell>
          <cell r="D185" t="str">
            <v>23.04.01.02</v>
          </cell>
          <cell r="E185" t="str">
            <v>Sub-base ou base solo cim 4% - Usina</v>
          </cell>
        </row>
        <row r="186">
          <cell r="B186" t="str">
            <v>3.1.15</v>
          </cell>
          <cell r="D186" t="str">
            <v>23.04.01.03</v>
          </cell>
          <cell r="E186" t="str">
            <v>Sub-base ou base solo cim 5% - Usina</v>
          </cell>
        </row>
        <row r="187">
          <cell r="B187" t="str">
            <v>3.1.16</v>
          </cell>
          <cell r="D187" t="str">
            <v>23.04.01.04</v>
          </cell>
          <cell r="E187" t="str">
            <v>Sub-base ou base solo cim 6% - Usina</v>
          </cell>
        </row>
        <row r="188">
          <cell r="B188" t="str">
            <v>3.1.17</v>
          </cell>
          <cell r="D188" t="str">
            <v>23.04.01.05</v>
          </cell>
          <cell r="E188" t="str">
            <v>Sub-base ou base solo cim 7% - Usina</v>
          </cell>
        </row>
        <row r="189">
          <cell r="B189" t="str">
            <v>3.1.18</v>
          </cell>
          <cell r="D189" t="str">
            <v>23.04.01.06</v>
          </cell>
          <cell r="E189" t="str">
            <v>Sub-base ou base solo cim 8% - Usina</v>
          </cell>
        </row>
        <row r="190">
          <cell r="B190" t="str">
            <v>3.1.19</v>
          </cell>
          <cell r="D190" t="str">
            <v>23.04.01.07</v>
          </cell>
          <cell r="E190" t="str">
            <v>Sub-base ou base solo cim 9% - Usina</v>
          </cell>
        </row>
        <row r="191">
          <cell r="B191" t="str">
            <v>3.1.20</v>
          </cell>
          <cell r="D191" t="str">
            <v>23.04.01.08</v>
          </cell>
          <cell r="E191" t="str">
            <v>Sub-base ou base solo cim 10% - Usina</v>
          </cell>
        </row>
        <row r="192">
          <cell r="B192" t="str">
            <v>3.1.21</v>
          </cell>
          <cell r="D192" t="str">
            <v>23.04.01.09</v>
          </cell>
          <cell r="E192" t="str">
            <v>Sub-base ou base solo cim 11% - Usina</v>
          </cell>
        </row>
        <row r="193">
          <cell r="B193" t="str">
            <v>3.1.22</v>
          </cell>
          <cell r="D193" t="str">
            <v>23.04.01.10</v>
          </cell>
          <cell r="E193" t="str">
            <v>Sub-base ou base solo cim 12% - Usina</v>
          </cell>
        </row>
        <row r="194">
          <cell r="B194" t="str">
            <v>3.1.23</v>
          </cell>
          <cell r="D194" t="str">
            <v>23.04.01.11</v>
          </cell>
          <cell r="E194" t="str">
            <v>Sub-base ou base solo cim 3% - Pulv.</v>
          </cell>
        </row>
        <row r="195">
          <cell r="B195" t="str">
            <v>3.1.24</v>
          </cell>
          <cell r="D195" t="str">
            <v>23.04.01.12</v>
          </cell>
          <cell r="E195" t="str">
            <v>Sub-base ou base solo cim 4% - Pulv.</v>
          </cell>
        </row>
        <row r="196">
          <cell r="B196" t="str">
            <v>3.1.25</v>
          </cell>
          <cell r="D196" t="str">
            <v>23.04.01.13</v>
          </cell>
          <cell r="E196" t="str">
            <v xml:space="preserve">Sub-base ou base solo cim 5% - Pulv. </v>
          </cell>
        </row>
        <row r="197">
          <cell r="B197" t="str">
            <v>3.1.26</v>
          </cell>
          <cell r="D197" t="str">
            <v>23.04.01.14</v>
          </cell>
          <cell r="E197" t="str">
            <v>Sub-base ou base solo cim 6% - Pulv.</v>
          </cell>
        </row>
        <row r="198">
          <cell r="B198" t="str">
            <v>3.1.27</v>
          </cell>
          <cell r="D198" t="str">
            <v>23.04.01.15</v>
          </cell>
          <cell r="E198" t="str">
            <v xml:space="preserve">Sub-base ou base solo cim 7% - Pulv. </v>
          </cell>
        </row>
        <row r="199">
          <cell r="B199" t="str">
            <v>3.1.28</v>
          </cell>
          <cell r="D199" t="str">
            <v>23.04.01.16</v>
          </cell>
          <cell r="E199" t="str">
            <v xml:space="preserve">Sub-base ou base solo cim 8% - Pulv. </v>
          </cell>
        </row>
        <row r="200">
          <cell r="B200" t="str">
            <v>3.1.29</v>
          </cell>
          <cell r="D200" t="str">
            <v>23.04.01.17</v>
          </cell>
          <cell r="E200" t="str">
            <v xml:space="preserve">Sub-base ou base solo cim 9% - Pulv. </v>
          </cell>
        </row>
        <row r="201">
          <cell r="B201" t="str">
            <v>3.1.30</v>
          </cell>
          <cell r="D201" t="str">
            <v>23.04.01.18</v>
          </cell>
          <cell r="E201" t="str">
            <v xml:space="preserve">Sub-base ou base solo cim 10% - Pulv. </v>
          </cell>
        </row>
        <row r="202">
          <cell r="B202" t="str">
            <v>3.1.31</v>
          </cell>
          <cell r="D202" t="str">
            <v>23.04.01.19</v>
          </cell>
          <cell r="E202" t="str">
            <v xml:space="preserve">Sub-base ou base solo cim 11% - Pulv. </v>
          </cell>
        </row>
        <row r="203">
          <cell r="B203" t="str">
            <v>3.1.32</v>
          </cell>
          <cell r="D203" t="str">
            <v>23.04.01.20</v>
          </cell>
          <cell r="E203" t="str">
            <v xml:space="preserve">Sub-base ou base solo cim 12% - Pulv. </v>
          </cell>
        </row>
        <row r="204">
          <cell r="B204" t="str">
            <v>3.1.33</v>
          </cell>
          <cell r="D204" t="str">
            <v>23.04.02.01</v>
          </cell>
          <cell r="E204" t="str">
            <v xml:space="preserve">Sub-base ou base solo brita c/ cim.3% </v>
          </cell>
        </row>
        <row r="205">
          <cell r="B205" t="str">
            <v>3.1.34</v>
          </cell>
          <cell r="D205" t="str">
            <v>23.04.02.02</v>
          </cell>
          <cell r="E205" t="str">
            <v xml:space="preserve">Sub-base ou base solo brita c/ cim.4% </v>
          </cell>
        </row>
        <row r="206">
          <cell r="B206" t="str">
            <v>3.1.35</v>
          </cell>
          <cell r="D206" t="str">
            <v>23.04.02.03</v>
          </cell>
          <cell r="E206" t="str">
            <v xml:space="preserve">Sub-base ou base solo brita c/ cim.5% </v>
          </cell>
        </row>
        <row r="207">
          <cell r="B207" t="str">
            <v>3.1.36</v>
          </cell>
          <cell r="D207" t="str">
            <v>23.04.02.04</v>
          </cell>
          <cell r="E207" t="str">
            <v xml:space="preserve">Sub-base ou base solo brita c/ cim.6% </v>
          </cell>
        </row>
        <row r="208">
          <cell r="B208" t="str">
            <v>3.1.37</v>
          </cell>
          <cell r="D208" t="str">
            <v>23.04.02.05</v>
          </cell>
          <cell r="E208" t="str">
            <v xml:space="preserve">Sub-base ou base de solo brita 50% brita </v>
          </cell>
        </row>
        <row r="209">
          <cell r="B209" t="str">
            <v>3.1.38</v>
          </cell>
          <cell r="D209" t="str">
            <v>23.04.02.07</v>
          </cell>
          <cell r="E209" t="str">
            <v>Sub-base ou base de solo brita 60% brita</v>
          </cell>
        </row>
        <row r="210">
          <cell r="B210" t="str">
            <v>3.1.39</v>
          </cell>
          <cell r="D210" t="str">
            <v>23.04.02.09</v>
          </cell>
          <cell r="E210" t="str">
            <v>Sub-base ou base de solo brita 70% brita</v>
          </cell>
        </row>
        <row r="211">
          <cell r="B211" t="str">
            <v>3.1.40</v>
          </cell>
          <cell r="D211" t="str">
            <v>23.04.02.11</v>
          </cell>
          <cell r="E211" t="str">
            <v xml:space="preserve">Sub-base ou base de solo brita 80% brita </v>
          </cell>
        </row>
        <row r="212">
          <cell r="B212" t="str">
            <v>3.1.41</v>
          </cell>
          <cell r="D212" t="str">
            <v>23.04.02.13</v>
          </cell>
          <cell r="E212" t="str">
            <v>Sub-base ou base de solo brita 90% brita</v>
          </cell>
        </row>
        <row r="213">
          <cell r="B213" t="str">
            <v>3.1.42</v>
          </cell>
          <cell r="D213" t="str">
            <v>23.04.03.01</v>
          </cell>
          <cell r="E213" t="str">
            <v xml:space="preserve">Sub-base ou base brita grad. simples </v>
          </cell>
        </row>
        <row r="214">
          <cell r="B214" t="str">
            <v>3.1.43</v>
          </cell>
          <cell r="D214" t="str">
            <v>23.04.03.02</v>
          </cell>
          <cell r="E214" t="str">
            <v>Sub-base ou base de Pedra Britada</v>
          </cell>
        </row>
        <row r="215">
          <cell r="B215" t="str">
            <v>3.1.44</v>
          </cell>
          <cell r="D215" t="str">
            <v>23.04.03.03</v>
          </cell>
          <cell r="E215" t="str">
            <v>Sub-base ou base de Bica Corrida</v>
          </cell>
        </row>
        <row r="216">
          <cell r="B216" t="str">
            <v>3.1.45</v>
          </cell>
          <cell r="D216" t="str">
            <v>23.04.03.04</v>
          </cell>
          <cell r="E216" t="str">
            <v>Sub-base ou base de Pedra Rachão, Conf. ET-POO/042 (DERSA)</v>
          </cell>
        </row>
        <row r="217">
          <cell r="B217" t="str">
            <v>3.1.46</v>
          </cell>
          <cell r="D217" t="str">
            <v>23.04.04.01</v>
          </cell>
          <cell r="E217" t="str">
            <v>Sub-base/base brita grad.c/ cim 1% vol.</v>
          </cell>
        </row>
        <row r="218">
          <cell r="B218" t="str">
            <v>3.1.47</v>
          </cell>
          <cell r="D218" t="str">
            <v>23.04.04.02</v>
          </cell>
          <cell r="E218" t="str">
            <v xml:space="preserve">Sub-base/base brita grad.c/cim 2% vol. </v>
          </cell>
        </row>
        <row r="219">
          <cell r="B219" t="str">
            <v>3.1.48</v>
          </cell>
          <cell r="D219" t="str">
            <v>23.04.04.03</v>
          </cell>
          <cell r="E219" t="str">
            <v xml:space="preserve">Sub-base/base brita grad.c/cim 3% vol. </v>
          </cell>
        </row>
        <row r="220">
          <cell r="B220" t="str">
            <v>3.1.49</v>
          </cell>
          <cell r="D220" t="str">
            <v>23.04.04.04</v>
          </cell>
          <cell r="E220" t="str">
            <v xml:space="preserve">Sub-base/base brita grad.c/cim 4% vol. </v>
          </cell>
        </row>
        <row r="221">
          <cell r="B221" t="str">
            <v>3.1.50</v>
          </cell>
          <cell r="D221" t="str">
            <v>23.04.05.01</v>
          </cell>
          <cell r="E221" t="str">
            <v>Sub-base/base solo estabiliz. Granulometr.</v>
          </cell>
        </row>
        <row r="222">
          <cell r="B222" t="str">
            <v>3.1.51</v>
          </cell>
          <cell r="D222" t="str">
            <v>23.04.06.01</v>
          </cell>
          <cell r="E222" t="str">
            <v>Sub-base/base macadame hidraúlico</v>
          </cell>
        </row>
        <row r="223">
          <cell r="B223" t="str">
            <v>3.1.52</v>
          </cell>
          <cell r="D223" t="str">
            <v>23.04.06.02</v>
          </cell>
          <cell r="E223" t="str">
            <v>Sub-base/base macadame betum.</v>
          </cell>
        </row>
        <row r="224">
          <cell r="B224" t="str">
            <v>3.1.53</v>
          </cell>
          <cell r="D224" t="str">
            <v>23.04.07.01</v>
          </cell>
          <cell r="E224" t="str">
            <v xml:space="preserve">Sub-base/base solo aren. fino 95%PI </v>
          </cell>
        </row>
        <row r="225">
          <cell r="B225" t="str">
            <v>3.1.54</v>
          </cell>
          <cell r="D225" t="str">
            <v>23.04.07.03</v>
          </cell>
          <cell r="E225" t="str">
            <v xml:space="preserve">Sub-base/base solo estabiliz. quimic. </v>
          </cell>
        </row>
        <row r="226">
          <cell r="B226" t="str">
            <v>3.1.55</v>
          </cell>
          <cell r="D226" t="str">
            <v>23.05.01</v>
          </cell>
          <cell r="E226" t="str">
            <v xml:space="preserve">Imprimadura bet. impermeabilizante </v>
          </cell>
        </row>
        <row r="227">
          <cell r="B227" t="str">
            <v>3.1.56</v>
          </cell>
          <cell r="D227" t="str">
            <v>23.05.02</v>
          </cell>
          <cell r="E227" t="str">
            <v xml:space="preserve">Imprimadura betuminosa ligante </v>
          </cell>
        </row>
        <row r="228">
          <cell r="B228" t="str">
            <v>3.1.57</v>
          </cell>
          <cell r="D228" t="str">
            <v>23.05.03</v>
          </cell>
          <cell r="E228" t="str">
            <v xml:space="preserve">Imprimadura bet. auxiliar de ligação </v>
          </cell>
        </row>
        <row r="229">
          <cell r="B229" t="str">
            <v>3.1.58</v>
          </cell>
          <cell r="D229" t="str">
            <v>23.05.04</v>
          </cell>
          <cell r="E229" t="str">
            <v>Imprimadura betuminosa ligante modif. Polimero</v>
          </cell>
        </row>
        <row r="230">
          <cell r="B230" t="str">
            <v>3.1.59</v>
          </cell>
          <cell r="D230" t="str">
            <v>23.06.01</v>
          </cell>
          <cell r="E230" t="str">
            <v xml:space="preserve">Tratamento superficial simples </v>
          </cell>
        </row>
        <row r="231">
          <cell r="B231" t="str">
            <v>3.1.60</v>
          </cell>
          <cell r="D231" t="str">
            <v>23.06.02</v>
          </cell>
          <cell r="E231" t="str">
            <v xml:space="preserve">Tratamento superficial duplo </v>
          </cell>
        </row>
        <row r="232">
          <cell r="B232" t="str">
            <v>3.1.61</v>
          </cell>
          <cell r="D232" t="str">
            <v>23.06.03</v>
          </cell>
          <cell r="E232" t="str">
            <v xml:space="preserve">Tratamento superficial triplo </v>
          </cell>
        </row>
        <row r="233">
          <cell r="B233" t="str">
            <v>3.1.62</v>
          </cell>
          <cell r="D233" t="str">
            <v>23.06.04</v>
          </cell>
          <cell r="E233" t="str">
            <v>Micro Pavimento c/ Polimero Com Fibra</v>
          </cell>
        </row>
        <row r="234">
          <cell r="B234" t="str">
            <v>3.1.63</v>
          </cell>
          <cell r="D234" t="str">
            <v>23.06.04.01</v>
          </cell>
          <cell r="E234" t="str">
            <v>Micro Pavimento c/ Polimero Sem Fibra</v>
          </cell>
        </row>
        <row r="235">
          <cell r="B235" t="str">
            <v>3.1.64</v>
          </cell>
          <cell r="D235" t="str">
            <v>23.06.05</v>
          </cell>
          <cell r="E235" t="str">
            <v xml:space="preserve">Tratamento superf. c/ lama asfáltica </v>
          </cell>
        </row>
        <row r="236">
          <cell r="B236" t="str">
            <v>3.1.65</v>
          </cell>
          <cell r="D236" t="str">
            <v>23.06.06</v>
          </cell>
          <cell r="E236" t="str">
            <v xml:space="preserve">Tratamento sup.cam. lama asfáltica grossa </v>
          </cell>
        </row>
        <row r="237">
          <cell r="B237" t="str">
            <v>3.1.66</v>
          </cell>
          <cell r="D237" t="str">
            <v>23.06.07</v>
          </cell>
          <cell r="E237" t="str">
            <v xml:space="preserve">Tratamento superf. simples modif. p/polimero </v>
          </cell>
        </row>
        <row r="238">
          <cell r="B238" t="str">
            <v>3.1.67</v>
          </cell>
          <cell r="D238" t="str">
            <v>23.06.08</v>
          </cell>
          <cell r="E238" t="str">
            <v xml:space="preserve">Tratamento superf. duplo modif. p/polimero </v>
          </cell>
        </row>
        <row r="239">
          <cell r="B239" t="str">
            <v>3.1.68</v>
          </cell>
          <cell r="D239" t="str">
            <v>23.06.09</v>
          </cell>
          <cell r="E239" t="str">
            <v xml:space="preserve">Tratamento superf. triplo modif. p/polimero </v>
          </cell>
        </row>
        <row r="240">
          <cell r="B240" t="str">
            <v>3.1.69</v>
          </cell>
          <cell r="D240" t="str">
            <v>23.07.01</v>
          </cell>
          <cell r="E240" t="str">
            <v xml:space="preserve">Camada Base Pré-misturado a frio </v>
          </cell>
        </row>
        <row r="241">
          <cell r="B241" t="str">
            <v>3.1.70</v>
          </cell>
          <cell r="D241" t="str">
            <v>23.08.01.01</v>
          </cell>
          <cell r="E241" t="str">
            <v xml:space="preserve">Conc. asf. us.quente - Binder grad. A s/DOP </v>
          </cell>
        </row>
        <row r="242">
          <cell r="B242" t="str">
            <v>3.1.71</v>
          </cell>
          <cell r="D242" t="str">
            <v>23.08.02</v>
          </cell>
          <cell r="E242" t="str">
            <v xml:space="preserve">Conc. asf. us.quente - Binder grad. B c/DOP </v>
          </cell>
        </row>
        <row r="243">
          <cell r="B243" t="str">
            <v>3.1.72</v>
          </cell>
          <cell r="D243" t="str">
            <v>23.08.02.01</v>
          </cell>
          <cell r="E243" t="str">
            <v xml:space="preserve">Conc. asf. us.quente - Binder grad. B s/DOP </v>
          </cell>
        </row>
        <row r="244">
          <cell r="B244" t="str">
            <v>3.1.73</v>
          </cell>
          <cell r="D244" t="str">
            <v>23.08.03.01</v>
          </cell>
          <cell r="E244" t="str">
            <v xml:space="preserve">Camada Rolante -CBUQ Graduação - "C" s/DOP </v>
          </cell>
        </row>
        <row r="245">
          <cell r="B245" t="str">
            <v>3.1.74</v>
          </cell>
          <cell r="D245" t="str">
            <v>23.08.03.03</v>
          </cell>
          <cell r="E245" t="str">
            <v xml:space="preserve">Camada Rolante -CBUQ Graduação - "C" c/DOP </v>
          </cell>
        </row>
        <row r="246">
          <cell r="B246" t="str">
            <v>3.1.75</v>
          </cell>
          <cell r="D246" t="str">
            <v>23.08.06</v>
          </cell>
          <cell r="E246" t="str">
            <v>Conc. asfaltico modificado / 15% em peso de Borracha ( CONTINUO)</v>
          </cell>
        </row>
        <row r="247">
          <cell r="B247" t="str">
            <v>3.1.76</v>
          </cell>
          <cell r="D247" t="str">
            <v>23.09.01</v>
          </cell>
          <cell r="E247" t="str">
            <v>Capa selante tipo 2</v>
          </cell>
        </row>
        <row r="248">
          <cell r="B248" t="str">
            <v>3.1.77</v>
          </cell>
          <cell r="D248" t="str">
            <v>23.09.02</v>
          </cell>
          <cell r="E248" t="str">
            <v xml:space="preserve">Capa selante tipo 3 </v>
          </cell>
        </row>
        <row r="249">
          <cell r="B249" t="str">
            <v>3.1.78</v>
          </cell>
          <cell r="D249" t="str">
            <v>23.10.01</v>
          </cell>
          <cell r="E249" t="str">
            <v xml:space="preserve">Fresagem de pav., indep. espessura </v>
          </cell>
        </row>
        <row r="250">
          <cell r="B250" t="str">
            <v>3.1.79</v>
          </cell>
          <cell r="D250" t="str">
            <v>23.11.01</v>
          </cell>
          <cell r="E250" t="str">
            <v>Pavimento de conc. pobre rolado</v>
          </cell>
        </row>
        <row r="251">
          <cell r="B251" t="str">
            <v>3.1.80</v>
          </cell>
          <cell r="D251" t="str">
            <v>23.11.03</v>
          </cell>
          <cell r="E251" t="str">
            <v xml:space="preserve">Pavimento de conc. Mecanico </v>
          </cell>
        </row>
        <row r="252">
          <cell r="B252" t="str">
            <v>3.1.81</v>
          </cell>
          <cell r="D252" t="str">
            <v>23.12.01</v>
          </cell>
          <cell r="E252" t="str">
            <v xml:space="preserve">Pavimento conc intertr. 6 cm </v>
          </cell>
        </row>
        <row r="253">
          <cell r="B253" t="str">
            <v>3.1.82</v>
          </cell>
          <cell r="D253" t="str">
            <v>23.12.02</v>
          </cell>
          <cell r="E253" t="str">
            <v xml:space="preserve">Pavimento conc intertr. 8 cm </v>
          </cell>
        </row>
        <row r="254">
          <cell r="B254" t="str">
            <v>3.1.83</v>
          </cell>
          <cell r="D254" t="str">
            <v>23.12.03</v>
          </cell>
          <cell r="E254" t="str">
            <v>Pavimento conc intertr. 10 cm</v>
          </cell>
        </row>
        <row r="256">
          <cell r="B256" t="str">
            <v>Cód. Colinas</v>
          </cell>
          <cell r="D256" t="str">
            <v>Código</v>
          </cell>
          <cell r="E256" t="str">
            <v>Serviços</v>
          </cell>
        </row>
        <row r="259">
          <cell r="D259" t="str">
            <v>FASE 24 - OBRAS DE ARTE CORRENTE E DRENAGEM</v>
          </cell>
        </row>
        <row r="260">
          <cell r="B260" t="str">
            <v>4.1.1</v>
          </cell>
          <cell r="D260" t="str">
            <v>24.01.01</v>
          </cell>
          <cell r="E260" t="str">
            <v xml:space="preserve">Aterro de acesso </v>
          </cell>
        </row>
        <row r="261">
          <cell r="B261" t="str">
            <v>4.1.2</v>
          </cell>
          <cell r="D261" t="str">
            <v>24.02.01</v>
          </cell>
          <cell r="E261" t="str">
            <v xml:space="preserve">Escavação manual para obras sem explosivos </v>
          </cell>
        </row>
        <row r="262">
          <cell r="B262" t="str">
            <v>4.1.3</v>
          </cell>
          <cell r="D262" t="str">
            <v>24.02.02</v>
          </cell>
          <cell r="E262" t="str">
            <v xml:space="preserve">Escavação mecânica para obras sem explosivos </v>
          </cell>
        </row>
        <row r="263">
          <cell r="B263" t="str">
            <v>4.1.4</v>
          </cell>
          <cell r="D263" t="str">
            <v>24.02.03</v>
          </cell>
          <cell r="E263" t="str">
            <v xml:space="preserve">Escavação mecânica para obras com explosivo </v>
          </cell>
        </row>
        <row r="264">
          <cell r="B264" t="str">
            <v>4.1.5</v>
          </cell>
          <cell r="D264" t="str">
            <v>24.02.04</v>
          </cell>
          <cell r="E264" t="str">
            <v xml:space="preserve">Escavação corta-rio sem explosivo </v>
          </cell>
        </row>
        <row r="265">
          <cell r="B265" t="str">
            <v>4.1.6</v>
          </cell>
          <cell r="D265" t="str">
            <v>24.02.05</v>
          </cell>
          <cell r="E265" t="str">
            <v xml:space="preserve">Escavação corta-rio com explosivo </v>
          </cell>
        </row>
        <row r="266">
          <cell r="B266" t="str">
            <v>4.1.7</v>
          </cell>
          <cell r="D266" t="str">
            <v>24.02.08</v>
          </cell>
          <cell r="E266" t="str">
            <v xml:space="preserve">Escavação fund., bueiro ou dreno sem expl. até 2 m </v>
          </cell>
        </row>
        <row r="267">
          <cell r="B267" t="str">
            <v>4.1.8</v>
          </cell>
          <cell r="D267" t="str">
            <v xml:space="preserve">24.02.09 </v>
          </cell>
          <cell r="E267" t="str">
            <v xml:space="preserve">Acresc. p/Escav. 1,5 m profundidade, além 2m </v>
          </cell>
        </row>
        <row r="268">
          <cell r="B268" t="str">
            <v>4.1.9</v>
          </cell>
          <cell r="D268" t="str">
            <v>24.02.10</v>
          </cell>
          <cell r="E268" t="str">
            <v xml:space="preserve">Escavação fund., bueiro ou dreno c/expl. até 2 m </v>
          </cell>
        </row>
        <row r="269">
          <cell r="B269" t="str">
            <v>4.1.10</v>
          </cell>
          <cell r="D269" t="str">
            <v>24.02.11</v>
          </cell>
          <cell r="E269" t="str">
            <v xml:space="preserve">Acresc.esc. ensec.explos.c/ 1,5m prof. além 2m </v>
          </cell>
        </row>
        <row r="270">
          <cell r="B270" t="str">
            <v>4.1.11</v>
          </cell>
          <cell r="D270" t="str">
            <v>24.02.12</v>
          </cell>
          <cell r="E270" t="str">
            <v xml:space="preserve">Escavação fund. dentro ensec. sem expl. até 3m </v>
          </cell>
        </row>
        <row r="271">
          <cell r="B271" t="str">
            <v>4.1.12</v>
          </cell>
          <cell r="D271" t="str">
            <v>24.02.13</v>
          </cell>
          <cell r="E271" t="str">
            <v xml:space="preserve">Acresc. p/escav. ensec. p/cada 1m prof. além 3m </v>
          </cell>
        </row>
        <row r="272">
          <cell r="B272" t="str">
            <v>4.1.13</v>
          </cell>
          <cell r="D272" t="str">
            <v>24.02.14</v>
          </cell>
          <cell r="E272" t="str">
            <v xml:space="preserve">Escavação fund. dentro ensec. com expl. até 3 m </v>
          </cell>
        </row>
        <row r="273">
          <cell r="B273" t="str">
            <v>4.1.14</v>
          </cell>
          <cell r="D273" t="str">
            <v>24.02.15</v>
          </cell>
          <cell r="E273" t="str">
            <v>Acresc. p/escav. ensec.c/explos.c/ 1,5m além 3m</v>
          </cell>
        </row>
        <row r="274">
          <cell r="B274" t="str">
            <v>4.1.15</v>
          </cell>
          <cell r="D274" t="str">
            <v>24.03.01</v>
          </cell>
          <cell r="E274" t="str">
            <v xml:space="preserve">Parede ensecadeira com prancha - esp. 0,05m </v>
          </cell>
        </row>
        <row r="275">
          <cell r="B275" t="str">
            <v>4.1.16</v>
          </cell>
          <cell r="D275" t="str">
            <v>24.03.02</v>
          </cell>
          <cell r="E275" t="str">
            <v>Parede ensecadeira com prancha - esp. 0,075m</v>
          </cell>
        </row>
        <row r="276">
          <cell r="B276" t="str">
            <v>4.1.17</v>
          </cell>
          <cell r="D276" t="str">
            <v>24.03.04</v>
          </cell>
          <cell r="E276" t="str">
            <v xml:space="preserve">Argila ench. ensecadeira, incl. apiloamento </v>
          </cell>
        </row>
        <row r="277">
          <cell r="B277" t="str">
            <v>4.1.18</v>
          </cell>
          <cell r="D277" t="str">
            <v>24.03.05</v>
          </cell>
          <cell r="E277" t="str">
            <v xml:space="preserve">Esgotamento continuo água </v>
          </cell>
        </row>
        <row r="278">
          <cell r="B278" t="str">
            <v>4.1.19</v>
          </cell>
          <cell r="D278" t="str">
            <v>24.03.06</v>
          </cell>
          <cell r="E278" t="str">
            <v>Escoramento de valas/cavas p/ fund. contínuo</v>
          </cell>
        </row>
        <row r="279">
          <cell r="B279" t="str">
            <v>4.1.20</v>
          </cell>
          <cell r="D279" t="str">
            <v>24.03.07</v>
          </cell>
          <cell r="E279" t="str">
            <v xml:space="preserve">Escoramento de valas/cavas para fund. descont. </v>
          </cell>
        </row>
        <row r="280">
          <cell r="B280" t="str">
            <v>4.1.21</v>
          </cell>
          <cell r="D280" t="str">
            <v>24.03.08</v>
          </cell>
          <cell r="E280" t="str">
            <v>Escoramento para formas</v>
          </cell>
        </row>
        <row r="281">
          <cell r="B281" t="str">
            <v>4.1.22</v>
          </cell>
          <cell r="D281" t="str">
            <v>24.04.01</v>
          </cell>
          <cell r="E281" t="str">
            <v xml:space="preserve">Cimbramento de passagem secundária e galeria ret. </v>
          </cell>
        </row>
        <row r="282">
          <cell r="B282" t="str">
            <v>4.1.23</v>
          </cell>
          <cell r="D282" t="str">
            <v>24.04.02</v>
          </cell>
          <cell r="E282" t="str">
            <v>Cimbramento de galeria em abóboda</v>
          </cell>
        </row>
        <row r="283">
          <cell r="B283" t="str">
            <v>4.1.24</v>
          </cell>
          <cell r="D283" t="str">
            <v>24.04.03</v>
          </cell>
          <cell r="E283" t="str">
            <v>Andaime de madeira</v>
          </cell>
        </row>
        <row r="284">
          <cell r="B284" t="str">
            <v>4.1.25</v>
          </cell>
          <cell r="D284" t="str">
            <v>24.04.04</v>
          </cell>
          <cell r="E284" t="str">
            <v xml:space="preserve">Andaime tubular </v>
          </cell>
        </row>
        <row r="285">
          <cell r="B285" t="str">
            <v>4.1.26</v>
          </cell>
          <cell r="D285" t="str">
            <v>24.05.01</v>
          </cell>
          <cell r="E285" t="str">
            <v xml:space="preserve">Forma plana para concreto comum </v>
          </cell>
        </row>
        <row r="286">
          <cell r="B286" t="str">
            <v>4.1.27</v>
          </cell>
          <cell r="D286" t="str">
            <v>24.05.02</v>
          </cell>
          <cell r="E286" t="str">
            <v xml:space="preserve">Forma plana para concreto aparente </v>
          </cell>
        </row>
        <row r="287">
          <cell r="B287" t="str">
            <v>4.1.28</v>
          </cell>
          <cell r="D287" t="str">
            <v>24.06.01</v>
          </cell>
          <cell r="E287" t="str">
            <v xml:space="preserve">Aço CA-25 </v>
          </cell>
        </row>
        <row r="288">
          <cell r="B288" t="str">
            <v>4.1.29</v>
          </cell>
          <cell r="D288" t="str">
            <v>24.06.02</v>
          </cell>
          <cell r="E288" t="str">
            <v xml:space="preserve">Aço CA-50 </v>
          </cell>
        </row>
        <row r="289">
          <cell r="B289" t="str">
            <v>4.1.30</v>
          </cell>
          <cell r="D289" t="str">
            <v xml:space="preserve">24.06.03 </v>
          </cell>
          <cell r="E289" t="str">
            <v xml:space="preserve">Aço CA-60 </v>
          </cell>
        </row>
        <row r="290">
          <cell r="B290" t="str">
            <v>4.1.31</v>
          </cell>
          <cell r="D290" t="str">
            <v>24.06.04</v>
          </cell>
          <cell r="E290" t="str">
            <v xml:space="preserve">Tela metálica </v>
          </cell>
        </row>
        <row r="291">
          <cell r="B291" t="str">
            <v>4.1.32</v>
          </cell>
          <cell r="D291" t="str">
            <v>24.07.01</v>
          </cell>
          <cell r="E291" t="str">
            <v xml:space="preserve">Concreto Fck 10 Mpa </v>
          </cell>
        </row>
        <row r="292">
          <cell r="B292" t="str">
            <v>4.1.33</v>
          </cell>
          <cell r="D292" t="str">
            <v>24.07.02</v>
          </cell>
          <cell r="E292" t="str">
            <v xml:space="preserve">Concreto Fck 15 MPa </v>
          </cell>
        </row>
        <row r="293">
          <cell r="B293" t="str">
            <v>4.1.34</v>
          </cell>
          <cell r="D293" t="str">
            <v>24.07.03</v>
          </cell>
          <cell r="E293" t="str">
            <v xml:space="preserve">Concreto Fck 18 MPa </v>
          </cell>
        </row>
        <row r="294">
          <cell r="B294" t="str">
            <v>4.1.35</v>
          </cell>
          <cell r="D294" t="str">
            <v>24.07.04</v>
          </cell>
          <cell r="E294" t="str">
            <v>Concreto Fck 20 MPa</v>
          </cell>
        </row>
        <row r="295">
          <cell r="B295" t="str">
            <v>4.1.36</v>
          </cell>
          <cell r="D295" t="str">
            <v>24.07.05</v>
          </cell>
          <cell r="E295" t="str">
            <v xml:space="preserve">Concreto Fck 25 Mpa </v>
          </cell>
        </row>
        <row r="296">
          <cell r="B296" t="str">
            <v>4.1.37</v>
          </cell>
          <cell r="D296" t="str">
            <v>24.07.07</v>
          </cell>
          <cell r="E296" t="str">
            <v xml:space="preserve">Concreto Fck 30 MPa </v>
          </cell>
        </row>
        <row r="297">
          <cell r="B297" t="str">
            <v>4.1.38</v>
          </cell>
          <cell r="D297" t="str">
            <v>24.07.08</v>
          </cell>
          <cell r="E297" t="str">
            <v xml:space="preserve">Concreto Ciclópico </v>
          </cell>
        </row>
        <row r="298">
          <cell r="B298" t="str">
            <v>4.1.39</v>
          </cell>
          <cell r="D298" t="str">
            <v>24.07.09</v>
          </cell>
          <cell r="E298" t="str">
            <v>Bombeamento p/ concreto qualquer resistência</v>
          </cell>
        </row>
        <row r="299">
          <cell r="B299" t="str">
            <v>4.1.40</v>
          </cell>
          <cell r="D299" t="str">
            <v>24.07.10</v>
          </cell>
          <cell r="E299" t="str">
            <v xml:space="preserve">Concreto Fck 12 Mpa </v>
          </cell>
        </row>
        <row r="300">
          <cell r="B300" t="str">
            <v>4.1.41</v>
          </cell>
          <cell r="D300" t="str">
            <v>24.07.11</v>
          </cell>
          <cell r="E300" t="str">
            <v xml:space="preserve">Concreto Fck 16 MPa </v>
          </cell>
        </row>
        <row r="301">
          <cell r="B301" t="str">
            <v>4.1.42</v>
          </cell>
          <cell r="D301" t="str">
            <v>24.07.12</v>
          </cell>
          <cell r="E301" t="str">
            <v>Concreto Fck 35 MPa</v>
          </cell>
        </row>
        <row r="302">
          <cell r="B302" t="str">
            <v>4.1.43</v>
          </cell>
          <cell r="D302" t="str">
            <v>24.07.13</v>
          </cell>
          <cell r="E302" t="str">
            <v xml:space="preserve">Concreto Fck 40 MPa </v>
          </cell>
        </row>
        <row r="303">
          <cell r="B303" t="str">
            <v>4.1.44</v>
          </cell>
          <cell r="D303" t="str">
            <v>24.08.01</v>
          </cell>
          <cell r="E303" t="str">
            <v>Junta elástica em PVC tipo O-12</v>
          </cell>
        </row>
        <row r="304">
          <cell r="B304" t="str">
            <v>4.1.45</v>
          </cell>
          <cell r="D304" t="str">
            <v>24.08.02</v>
          </cell>
          <cell r="E304" t="str">
            <v xml:space="preserve">Junta elástica em PVC tipo O-22 </v>
          </cell>
        </row>
        <row r="305">
          <cell r="B305" t="str">
            <v>4.1.46</v>
          </cell>
          <cell r="D305" t="str">
            <v>24.09.01</v>
          </cell>
          <cell r="E305" t="str">
            <v xml:space="preserve">Enrocamento pedra arrumada </v>
          </cell>
        </row>
        <row r="306">
          <cell r="B306" t="str">
            <v>4.1.47</v>
          </cell>
          <cell r="D306" t="str">
            <v>24.09.02</v>
          </cell>
          <cell r="E306" t="str">
            <v xml:space="preserve">Enrocamento pedra arrumada e rejuntada </v>
          </cell>
        </row>
        <row r="307">
          <cell r="B307" t="str">
            <v>4.1.48</v>
          </cell>
          <cell r="D307" t="str">
            <v>24.09.03</v>
          </cell>
          <cell r="E307" t="str">
            <v xml:space="preserve">Enrrocamento pedra jogada </v>
          </cell>
        </row>
        <row r="308">
          <cell r="B308" t="str">
            <v>4.1.49</v>
          </cell>
          <cell r="D308" t="str">
            <v>24.09.04</v>
          </cell>
          <cell r="E308" t="str">
            <v>Gabião tipo caixa 50cm - tela galv.</v>
          </cell>
        </row>
        <row r="309">
          <cell r="B309" t="str">
            <v>4.1.50</v>
          </cell>
        </row>
        <row r="310">
          <cell r="B310" t="str">
            <v>4.1.51</v>
          </cell>
        </row>
        <row r="311">
          <cell r="B311" t="str">
            <v>4.1.52</v>
          </cell>
          <cell r="D311" t="str">
            <v>24.09.05.01</v>
          </cell>
          <cell r="E311" t="str">
            <v xml:space="preserve">Gabião tipo colchão espessura 17cm - tela galv. </v>
          </cell>
        </row>
        <row r="312">
          <cell r="B312" t="str">
            <v>4.1.53</v>
          </cell>
          <cell r="D312" t="str">
            <v>24.09.06.01</v>
          </cell>
          <cell r="E312" t="str">
            <v xml:space="preserve">Gabião tipo colchão espessura 23cm - tela galv. </v>
          </cell>
        </row>
        <row r="313">
          <cell r="B313" t="str">
            <v>4.1.54</v>
          </cell>
          <cell r="D313" t="str">
            <v>24.09.07.01</v>
          </cell>
          <cell r="E313" t="str">
            <v>Gabião tipo colchão espessura 30cm - tela galv.</v>
          </cell>
        </row>
        <row r="314">
          <cell r="B314" t="str">
            <v>4.1.55</v>
          </cell>
          <cell r="D314" t="str">
            <v>24.09.08.01</v>
          </cell>
          <cell r="E314" t="str">
            <v>Gabião tipo colchão espessura 17cm - tela pvc</v>
          </cell>
        </row>
        <row r="315">
          <cell r="B315" t="str">
            <v>4.1.56</v>
          </cell>
          <cell r="D315" t="str">
            <v>24.09.09.01</v>
          </cell>
          <cell r="E315" t="str">
            <v>Gabião tipo colchão espessura 23cm - tela pvc</v>
          </cell>
        </row>
        <row r="316">
          <cell r="B316" t="str">
            <v>4.1.57</v>
          </cell>
          <cell r="D316" t="str">
            <v>24.09.10.01</v>
          </cell>
          <cell r="E316" t="str">
            <v>Gabião tipo colchão espessura 30cm - tela pvc</v>
          </cell>
        </row>
        <row r="317">
          <cell r="B317" t="str">
            <v>4.1.58</v>
          </cell>
          <cell r="D317" t="str">
            <v>24.09.11</v>
          </cell>
          <cell r="E317" t="str">
            <v xml:space="preserve">Gabião tipo saco - tela galv. </v>
          </cell>
        </row>
        <row r="318">
          <cell r="B318" t="str">
            <v>4.1.59</v>
          </cell>
          <cell r="D318" t="str">
            <v>24.09.12</v>
          </cell>
          <cell r="E318" t="str">
            <v>Gabião tipo saco - tela galv. revestido de PVC</v>
          </cell>
        </row>
        <row r="319">
          <cell r="B319" t="str">
            <v>4.1.60</v>
          </cell>
          <cell r="D319" t="str">
            <v>24.09.13</v>
          </cell>
          <cell r="E319" t="str">
            <v>Camada filtrante pedra britada</v>
          </cell>
        </row>
        <row r="320">
          <cell r="B320" t="str">
            <v>4.1.61</v>
          </cell>
          <cell r="D320" t="str">
            <v>24.10.02</v>
          </cell>
          <cell r="E320" t="str">
            <v xml:space="preserve">Calçamento concreto Fck 15 MPa </v>
          </cell>
        </row>
        <row r="321">
          <cell r="B321" t="str">
            <v>4.1.62</v>
          </cell>
          <cell r="D321" t="str">
            <v>24.10.03</v>
          </cell>
          <cell r="E321" t="str">
            <v>Calçamento concreto Fck 10 MPa</v>
          </cell>
        </row>
        <row r="322">
          <cell r="B322" t="str">
            <v>4.1.63</v>
          </cell>
          <cell r="D322" t="str">
            <v>24.11.01</v>
          </cell>
          <cell r="E322" t="str">
            <v xml:space="preserve">Alvenaria tijolo </v>
          </cell>
        </row>
        <row r="323">
          <cell r="B323" t="str">
            <v>4.1.64</v>
          </cell>
          <cell r="D323" t="str">
            <v>24.11.02</v>
          </cell>
          <cell r="E323" t="str">
            <v>Alvenaria de pedra seca</v>
          </cell>
        </row>
        <row r="324">
          <cell r="B324" t="str">
            <v>4.1.65</v>
          </cell>
          <cell r="D324" t="str">
            <v>24.11.04</v>
          </cell>
          <cell r="E324" t="str">
            <v>Alvenaria de pedra argamassada</v>
          </cell>
        </row>
        <row r="325">
          <cell r="B325" t="str">
            <v>4.1.66</v>
          </cell>
          <cell r="D325" t="str">
            <v>24.11.05</v>
          </cell>
          <cell r="E325" t="str">
            <v>Alvenaria de bloco de concreto</v>
          </cell>
        </row>
        <row r="326">
          <cell r="B326" t="str">
            <v>4.1.67</v>
          </cell>
          <cell r="D326" t="str">
            <v>24.11.07</v>
          </cell>
          <cell r="E326" t="str">
            <v>Argamassa de cimento e areia traço 1:3 esp 2cm</v>
          </cell>
        </row>
        <row r="327">
          <cell r="B327" t="str">
            <v>4.1.68</v>
          </cell>
          <cell r="D327" t="str">
            <v>24.12.01.01</v>
          </cell>
          <cell r="E327" t="str">
            <v xml:space="preserve">Enchimento de vala com pedra britada 1 e 2 </v>
          </cell>
        </row>
        <row r="328">
          <cell r="B328" t="str">
            <v>4.1.69</v>
          </cell>
          <cell r="D328" t="str">
            <v>24.12.01.02</v>
          </cell>
          <cell r="E328" t="str">
            <v xml:space="preserve">Enchimento de vala com pedra britada 3 e 4 </v>
          </cell>
        </row>
        <row r="329">
          <cell r="B329" t="str">
            <v>4.1.70</v>
          </cell>
          <cell r="D329" t="str">
            <v>24.12.02</v>
          </cell>
          <cell r="E329" t="str">
            <v>Enchimento de vala com areia</v>
          </cell>
        </row>
        <row r="330">
          <cell r="B330" t="str">
            <v>4.1.71</v>
          </cell>
          <cell r="D330" t="str">
            <v>24.12.03</v>
          </cell>
          <cell r="E330" t="str">
            <v>Enchimento de vala com pedra marroada</v>
          </cell>
        </row>
        <row r="331">
          <cell r="B331" t="str">
            <v>4.1.72</v>
          </cell>
          <cell r="D331" t="str">
            <v>24.12.05</v>
          </cell>
          <cell r="E331" t="str">
            <v>Enchimento base tubo com pedra britada</v>
          </cell>
        </row>
        <row r="332">
          <cell r="B332" t="str">
            <v>4.1.73</v>
          </cell>
          <cell r="D332" t="str">
            <v xml:space="preserve">24.12.06 </v>
          </cell>
          <cell r="E332" t="str">
            <v xml:space="preserve">Enchimento base tubo com pedregulho de cava </v>
          </cell>
        </row>
        <row r="333">
          <cell r="B333" t="str">
            <v>4.1.74</v>
          </cell>
          <cell r="D333" t="str">
            <v>24.12.08</v>
          </cell>
          <cell r="E333" t="str">
            <v>Compactação manual com reaterro solo local</v>
          </cell>
        </row>
        <row r="334">
          <cell r="B334" t="str">
            <v>4.1.75</v>
          </cell>
          <cell r="D334" t="str">
            <v>24.13.01</v>
          </cell>
          <cell r="E334" t="str">
            <v>Val. 0,50m² 1ª categoria</v>
          </cell>
        </row>
        <row r="335">
          <cell r="B335" t="str">
            <v>4.1.76</v>
          </cell>
          <cell r="D335" t="str">
            <v>24.13.02</v>
          </cell>
          <cell r="E335" t="str">
            <v xml:space="preserve">Val. 0,50m² 2ª categoria </v>
          </cell>
        </row>
        <row r="336">
          <cell r="B336" t="str">
            <v>4.1.77</v>
          </cell>
          <cell r="D336" t="str">
            <v>24.13.03</v>
          </cell>
          <cell r="E336" t="str">
            <v>Val. 0,50m² 3ª categoria</v>
          </cell>
        </row>
        <row r="337">
          <cell r="B337" t="str">
            <v>4.1.78</v>
          </cell>
          <cell r="D337" t="str">
            <v>24.13.04</v>
          </cell>
          <cell r="E337" t="str">
            <v>Val. seção transversal maior 0,50m² 1ª cat.</v>
          </cell>
        </row>
        <row r="338">
          <cell r="B338" t="str">
            <v>4.1.79</v>
          </cell>
          <cell r="D338" t="str">
            <v>24.13.05</v>
          </cell>
          <cell r="E338" t="str">
            <v xml:space="preserve">Val. seção transversal maior 0,50m² 2ª cat. </v>
          </cell>
        </row>
        <row r="339">
          <cell r="B339" t="str">
            <v>4.1.80</v>
          </cell>
          <cell r="D339" t="str">
            <v>24.13.06</v>
          </cell>
          <cell r="E339" t="str">
            <v>Val. seção transversal maior 0,50m² 3ª cat.</v>
          </cell>
        </row>
        <row r="340">
          <cell r="B340" t="str">
            <v>4.1.81</v>
          </cell>
          <cell r="D340" t="str">
            <v>24.13.07</v>
          </cell>
          <cell r="E340" t="str">
            <v>Val. 0,50m² 3ª categoria ar comprimido</v>
          </cell>
        </row>
        <row r="341">
          <cell r="B341" t="str">
            <v>4.1.82</v>
          </cell>
          <cell r="D341" t="str">
            <v>24.14.01</v>
          </cell>
          <cell r="E341" t="str">
            <v>Manta geotêxtil não tecido</v>
          </cell>
        </row>
        <row r="342">
          <cell r="B342" t="str">
            <v>4.1.83</v>
          </cell>
          <cell r="D342" t="str">
            <v>24.14.01.01</v>
          </cell>
        </row>
        <row r="343">
          <cell r="B343" t="str">
            <v>4.1.84</v>
          </cell>
          <cell r="D343" t="str">
            <v>24.14.01.02</v>
          </cell>
        </row>
        <row r="344">
          <cell r="B344" t="str">
            <v>4.1.85</v>
          </cell>
          <cell r="D344" t="str">
            <v>24.14.01.03</v>
          </cell>
        </row>
        <row r="345">
          <cell r="B345" t="str">
            <v>4.1.86</v>
          </cell>
          <cell r="D345" t="str">
            <v>24.14.01.04</v>
          </cell>
        </row>
        <row r="346">
          <cell r="B346" t="str">
            <v>4.1.87</v>
          </cell>
          <cell r="D346" t="str">
            <v>24.14.01.05</v>
          </cell>
        </row>
        <row r="347">
          <cell r="B347" t="str">
            <v>4.1.88</v>
          </cell>
          <cell r="D347" t="str">
            <v>24.14.01.06</v>
          </cell>
        </row>
        <row r="348">
          <cell r="B348" t="str">
            <v>4.1.89</v>
          </cell>
          <cell r="D348" t="str">
            <v>24.14.02</v>
          </cell>
          <cell r="E348" t="str">
            <v>Manta geotêxtil tecido</v>
          </cell>
        </row>
        <row r="349">
          <cell r="B349" t="str">
            <v>4.1.90</v>
          </cell>
          <cell r="D349" t="str">
            <v>24.15.01</v>
          </cell>
          <cell r="E349" t="str">
            <v>Tubo dreno concreto 15 cm</v>
          </cell>
        </row>
        <row r="350">
          <cell r="B350" t="str">
            <v>4.1.91</v>
          </cell>
          <cell r="D350" t="str">
            <v>24.15.02</v>
          </cell>
          <cell r="E350" t="str">
            <v>Tubo dreno concreto 20 cm</v>
          </cell>
        </row>
        <row r="351">
          <cell r="B351" t="str">
            <v>4.1.92</v>
          </cell>
          <cell r="D351" t="str">
            <v>24.15.03</v>
          </cell>
          <cell r="E351" t="str">
            <v>Tubo dreno barro 15 cm</v>
          </cell>
        </row>
        <row r="352">
          <cell r="B352" t="str">
            <v>4.1.93</v>
          </cell>
          <cell r="D352" t="str">
            <v>24.15.04</v>
          </cell>
          <cell r="E352" t="str">
            <v>Tubo dreno barro 20 cm</v>
          </cell>
        </row>
        <row r="353">
          <cell r="B353" t="str">
            <v>4.1.94</v>
          </cell>
          <cell r="D353" t="str">
            <v>24.15.05</v>
          </cell>
          <cell r="E353" t="str">
            <v>Tubo de pvc perfurado ou não D=0,050m</v>
          </cell>
        </row>
        <row r="354">
          <cell r="B354" t="str">
            <v>4.1.95</v>
          </cell>
          <cell r="D354" t="str">
            <v>24.15.07</v>
          </cell>
          <cell r="E354" t="str">
            <v>Tubo de pvc perfurado ou não D=0,10m</v>
          </cell>
        </row>
        <row r="355">
          <cell r="B355" t="str">
            <v>4.1.96</v>
          </cell>
          <cell r="D355" t="str">
            <v>24.15.08</v>
          </cell>
          <cell r="E355" t="str">
            <v>Tubo de pvc perfurado ou não D=0,15m</v>
          </cell>
        </row>
        <row r="356">
          <cell r="B356" t="str">
            <v>4.1.97</v>
          </cell>
          <cell r="D356" t="str">
            <v>24.15.09</v>
          </cell>
          <cell r="E356" t="str">
            <v>Dreno horizontal profundo</v>
          </cell>
        </row>
        <row r="357">
          <cell r="B357" t="str">
            <v>4.1.98</v>
          </cell>
          <cell r="D357" t="str">
            <v>24.15.11</v>
          </cell>
        </row>
        <row r="358">
          <cell r="B358" t="str">
            <v>4.1.99</v>
          </cell>
          <cell r="D358" t="str">
            <v>24.15.12</v>
          </cell>
        </row>
        <row r="359">
          <cell r="B359" t="str">
            <v>4.1.100</v>
          </cell>
          <cell r="D359" t="str">
            <v>24.15.13</v>
          </cell>
        </row>
        <row r="360">
          <cell r="B360" t="str">
            <v>4.1.101</v>
          </cell>
          <cell r="D360" t="str">
            <v>24.15.14</v>
          </cell>
        </row>
        <row r="361">
          <cell r="B361" t="str">
            <v>4.1.102</v>
          </cell>
          <cell r="D361" t="str">
            <v>24.15.15</v>
          </cell>
        </row>
        <row r="362">
          <cell r="B362" t="str">
            <v>4.1.103</v>
          </cell>
          <cell r="D362" t="str">
            <v>24.15.16</v>
          </cell>
        </row>
        <row r="363">
          <cell r="B363" t="str">
            <v>4.1.104</v>
          </cell>
          <cell r="D363" t="str">
            <v>24.15.17</v>
          </cell>
        </row>
        <row r="364">
          <cell r="B364" t="str">
            <v>4.1.105</v>
          </cell>
          <cell r="D364" t="str">
            <v>24.16.01</v>
          </cell>
          <cell r="E364" t="str">
            <v>Tubo De concreto D=0,40m classe CA-1</v>
          </cell>
        </row>
        <row r="365">
          <cell r="B365" t="str">
            <v>4.1.106</v>
          </cell>
          <cell r="D365" t="str">
            <v>24.16.02</v>
          </cell>
          <cell r="E365" t="str">
            <v xml:space="preserve">Tubo De concreto D=0,40m classe CA-2 </v>
          </cell>
        </row>
        <row r="366">
          <cell r="B366" t="str">
            <v>4.1.107</v>
          </cell>
          <cell r="D366" t="str">
            <v>24.16.03</v>
          </cell>
        </row>
        <row r="367">
          <cell r="B367" t="str">
            <v>4.1.108</v>
          </cell>
          <cell r="D367" t="str">
            <v>24.16.04</v>
          </cell>
        </row>
        <row r="368">
          <cell r="B368" t="str">
            <v>4.1.109</v>
          </cell>
          <cell r="D368" t="str">
            <v>24.16.05</v>
          </cell>
        </row>
        <row r="369">
          <cell r="B369" t="str">
            <v>4.1.110</v>
          </cell>
          <cell r="D369" t="str">
            <v>24.16.06</v>
          </cell>
        </row>
        <row r="370">
          <cell r="B370" t="str">
            <v>4.1.111</v>
          </cell>
          <cell r="D370" t="str">
            <v>24.16.07</v>
          </cell>
          <cell r="E370" t="str">
            <v>Tubo De concreto D=0,60m classe CA-1</v>
          </cell>
        </row>
        <row r="371">
          <cell r="B371" t="str">
            <v>4.1.112</v>
          </cell>
          <cell r="D371" t="str">
            <v>24.16.08</v>
          </cell>
          <cell r="E371" t="str">
            <v>Tubo De concreto D=0,60m classe CA-2</v>
          </cell>
        </row>
        <row r="372">
          <cell r="B372" t="str">
            <v>4.1.113</v>
          </cell>
          <cell r="D372" t="str">
            <v>24.16.09</v>
          </cell>
          <cell r="E372" t="str">
            <v>Tubo De concreto D=0,60m classe CA-3</v>
          </cell>
        </row>
        <row r="373">
          <cell r="B373" t="str">
            <v>4.1.114</v>
          </cell>
          <cell r="D373" t="str">
            <v>24.16.10.10</v>
          </cell>
          <cell r="E373" t="str">
            <v>Tubo De concreto D=0,60m classe CA-4</v>
          </cell>
        </row>
        <row r="374">
          <cell r="B374" t="str">
            <v>4.1.115</v>
          </cell>
          <cell r="D374" t="str">
            <v>24.16.11</v>
          </cell>
          <cell r="E374" t="str">
            <v>Tubo De concreto D=0,80m classe CA-1</v>
          </cell>
        </row>
        <row r="375">
          <cell r="B375" t="str">
            <v>4.1.116</v>
          </cell>
          <cell r="D375" t="str">
            <v>24.16.12</v>
          </cell>
          <cell r="E375" t="str">
            <v>Tubo De concreto D=0,80m classe CA-2</v>
          </cell>
        </row>
        <row r="376">
          <cell r="B376" t="str">
            <v>4.1.117</v>
          </cell>
          <cell r="D376" t="str">
            <v>24.16.13</v>
          </cell>
          <cell r="E376" t="str">
            <v>Tubo De concreto D=0,80m classe CA-3</v>
          </cell>
        </row>
        <row r="377">
          <cell r="B377" t="str">
            <v>4.1.118</v>
          </cell>
          <cell r="D377" t="str">
            <v>24.16.14</v>
          </cell>
          <cell r="E377" t="str">
            <v>Tubo De concreto D=0,80m classe CA-4</v>
          </cell>
        </row>
        <row r="378">
          <cell r="B378" t="str">
            <v>4.1.119</v>
          </cell>
          <cell r="D378" t="str">
            <v>24.16.15</v>
          </cell>
          <cell r="E378" t="str">
            <v xml:space="preserve">Tubo De concreto D=1,00m classe CA-1 </v>
          </cell>
        </row>
        <row r="379">
          <cell r="B379" t="str">
            <v>4.1.120</v>
          </cell>
          <cell r="D379" t="str">
            <v>24.16.16</v>
          </cell>
          <cell r="E379" t="str">
            <v xml:space="preserve">Tubo De concreto D=1,00m classe CA-2 </v>
          </cell>
        </row>
        <row r="380">
          <cell r="B380" t="str">
            <v>4.1.121</v>
          </cell>
          <cell r="D380" t="str">
            <v>24.16.17</v>
          </cell>
          <cell r="E380" t="str">
            <v>Tubo De concreto D=1,00m classe CA-3</v>
          </cell>
        </row>
        <row r="381">
          <cell r="B381" t="str">
            <v>4.1.122</v>
          </cell>
          <cell r="D381" t="str">
            <v>24.16.18</v>
          </cell>
          <cell r="E381" t="str">
            <v>Tubo De concreto D=1,00m classe CA-4</v>
          </cell>
        </row>
        <row r="382">
          <cell r="B382" t="str">
            <v>4.1.123</v>
          </cell>
          <cell r="D382" t="str">
            <v>24.16.19</v>
          </cell>
          <cell r="E382" t="str">
            <v>Tubo De concreto D=1,20m classe CA-1</v>
          </cell>
        </row>
        <row r="383">
          <cell r="B383" t="str">
            <v>4.1.124</v>
          </cell>
          <cell r="D383" t="str">
            <v>24.16.20</v>
          </cell>
          <cell r="E383" t="str">
            <v>Tubo De concreto D=1,20m classe CA-2</v>
          </cell>
        </row>
        <row r="384">
          <cell r="B384" t="str">
            <v>4.1.125</v>
          </cell>
          <cell r="D384" t="str">
            <v>24.16.21</v>
          </cell>
          <cell r="E384" t="str">
            <v>Tubo De concreto D=1,20m classe CA-3</v>
          </cell>
        </row>
        <row r="385">
          <cell r="B385" t="str">
            <v>4.1.126</v>
          </cell>
          <cell r="D385" t="str">
            <v>24.16.22</v>
          </cell>
          <cell r="E385" t="str">
            <v>Tubo De concreto D=1,20m classe CA-4</v>
          </cell>
        </row>
        <row r="386">
          <cell r="B386" t="str">
            <v>4.1.127</v>
          </cell>
          <cell r="D386" t="str">
            <v>24.16.23</v>
          </cell>
          <cell r="E386" t="str">
            <v>Tubo De concreto D=1,50m classe CA-1</v>
          </cell>
        </row>
        <row r="387">
          <cell r="B387" t="str">
            <v>4.1.128</v>
          </cell>
          <cell r="D387" t="str">
            <v>24.16.24</v>
          </cell>
          <cell r="E387" t="str">
            <v>Tubo De concreto D=1,50m classe CA-2</v>
          </cell>
        </row>
        <row r="388">
          <cell r="B388" t="str">
            <v>4.1.129</v>
          </cell>
          <cell r="D388" t="str">
            <v>24.16.25</v>
          </cell>
          <cell r="E388" t="str">
            <v>Tubo De concreto D=1,50m classe CA-3</v>
          </cell>
        </row>
        <row r="389">
          <cell r="B389" t="str">
            <v>4.1.130</v>
          </cell>
          <cell r="D389" t="str">
            <v>24.16.26</v>
          </cell>
          <cell r="E389" t="str">
            <v>Tubo De concreto D=1,50m classe CA-4</v>
          </cell>
        </row>
        <row r="390">
          <cell r="B390" t="str">
            <v>4.1.131</v>
          </cell>
          <cell r="D390" t="str">
            <v>24.16.27</v>
          </cell>
          <cell r="E390" t="str">
            <v>Tubo de concreto simples D=0,40m</v>
          </cell>
        </row>
        <row r="391">
          <cell r="B391" t="str">
            <v>4.1.132</v>
          </cell>
          <cell r="D391" t="str">
            <v>24.16.28</v>
          </cell>
          <cell r="E391" t="str">
            <v>Tubo de concreto simples D=0,60m</v>
          </cell>
        </row>
        <row r="392">
          <cell r="B392" t="str">
            <v>4.1.133</v>
          </cell>
          <cell r="D392" t="str">
            <v>24.16.29</v>
          </cell>
        </row>
        <row r="393">
          <cell r="B393" t="str">
            <v>4.1.134</v>
          </cell>
          <cell r="D393" t="str">
            <v>24.16.30</v>
          </cell>
        </row>
        <row r="394">
          <cell r="B394" t="str">
            <v>4.1.135</v>
          </cell>
          <cell r="D394" t="str">
            <v>24.16.31</v>
          </cell>
        </row>
        <row r="395">
          <cell r="B395" t="str">
            <v>4.1.136</v>
          </cell>
          <cell r="D395" t="str">
            <v>24.16.32</v>
          </cell>
        </row>
        <row r="396">
          <cell r="B396" t="str">
            <v>4.1.137</v>
          </cell>
          <cell r="D396" t="str">
            <v>24.18.01</v>
          </cell>
          <cell r="E396" t="str">
            <v>Canaleta concreto 40 cm</v>
          </cell>
        </row>
        <row r="397">
          <cell r="B397" t="str">
            <v>4.1.138</v>
          </cell>
          <cell r="D397" t="str">
            <v>24.18.02</v>
          </cell>
          <cell r="E397" t="str">
            <v>Canaleta concreto 60 cm</v>
          </cell>
        </row>
        <row r="398">
          <cell r="B398" t="str">
            <v>4.1.139</v>
          </cell>
          <cell r="D398" t="str">
            <v>24.18.03</v>
          </cell>
          <cell r="E398" t="str">
            <v>Canaleta concreto 80 cm</v>
          </cell>
        </row>
        <row r="399">
          <cell r="B399" t="str">
            <v>4.1.140</v>
          </cell>
          <cell r="D399" t="str">
            <v>24.19.01</v>
          </cell>
          <cell r="E399" t="str">
            <v>Lastro de concreto Fck 10 MPa</v>
          </cell>
        </row>
        <row r="400">
          <cell r="B400" t="str">
            <v>4.1.141</v>
          </cell>
          <cell r="D400" t="str">
            <v>24.19.02</v>
          </cell>
          <cell r="E400" t="str">
            <v>Sarjeta pré-fabricada de concreto Fck 15 MPa</v>
          </cell>
        </row>
        <row r="401">
          <cell r="B401" t="str">
            <v>4.1.142</v>
          </cell>
          <cell r="D401" t="str">
            <v>24.19.03</v>
          </cell>
          <cell r="E401" t="str">
            <v>Guia pre-fabricada concreto Fck 15 MPa</v>
          </cell>
        </row>
        <row r="402">
          <cell r="B402" t="str">
            <v>4.1.143</v>
          </cell>
          <cell r="D402" t="str">
            <v>24.19.04</v>
          </cell>
          <cell r="E402" t="str">
            <v>Sarjeta concreto Fck 15 MPa</v>
          </cell>
        </row>
        <row r="403">
          <cell r="B403" t="str">
            <v>4.1.144</v>
          </cell>
          <cell r="D403" t="str">
            <v>24.19.05</v>
          </cell>
          <cell r="E403" t="str">
            <v>Guia concreto Fck 15 MPa</v>
          </cell>
        </row>
        <row r="404">
          <cell r="B404" t="str">
            <v>4.1.145</v>
          </cell>
          <cell r="D404" t="str">
            <v>24.19.06</v>
          </cell>
          <cell r="E404" t="str">
            <v>Telar e tampão de ferro fundido</v>
          </cell>
        </row>
        <row r="405">
          <cell r="B405" t="str">
            <v>4.1.146</v>
          </cell>
          <cell r="D405" t="str">
            <v>24.19.07</v>
          </cell>
          <cell r="E405" t="str">
            <v>Grelha de concreto 0,10 X ,094 x 1,20m</v>
          </cell>
        </row>
        <row r="406">
          <cell r="B406" t="str">
            <v>4.1.147</v>
          </cell>
          <cell r="D406" t="str">
            <v>24.19.07.01</v>
          </cell>
        </row>
        <row r="407">
          <cell r="B407" t="str">
            <v>4.1.148</v>
          </cell>
          <cell r="D407" t="str">
            <v>24.19.08</v>
          </cell>
          <cell r="E407" t="str">
            <v xml:space="preserve">Grelha de fºfº p/ boca de lobo tipo GRS-135 </v>
          </cell>
        </row>
        <row r="408">
          <cell r="B408" t="str">
            <v>4.1.149</v>
          </cell>
          <cell r="D408" t="str">
            <v>24.20.01</v>
          </cell>
          <cell r="E408" t="str">
            <v>Tubo aço corr.galv.met.não destrutivo</v>
          </cell>
        </row>
        <row r="409">
          <cell r="B409" t="str">
            <v>4.1.150</v>
          </cell>
          <cell r="D409" t="str">
            <v>24.20.02</v>
          </cell>
          <cell r="E409" t="str">
            <v>Tubo aço corr.epoxy met.não destrutivo</v>
          </cell>
        </row>
        <row r="410">
          <cell r="B410" t="str">
            <v>4.1.151</v>
          </cell>
          <cell r="D410" t="str">
            <v>24.20.03</v>
          </cell>
          <cell r="E410" t="str">
            <v>Tubo aço corr.galv.met. destrutivo</v>
          </cell>
        </row>
        <row r="411">
          <cell r="B411" t="str">
            <v>4.1.152</v>
          </cell>
          <cell r="D411" t="str">
            <v>24.20.04</v>
          </cell>
          <cell r="E411" t="str">
            <v>Tubo aço corr.epoxy met. destrutivo</v>
          </cell>
        </row>
        <row r="412">
          <cell r="B412" t="str">
            <v>4.1.153</v>
          </cell>
          <cell r="D412" t="str">
            <v>24.21.01</v>
          </cell>
          <cell r="E412" t="str">
            <v>Broca de concreto armado D=20,00cm</v>
          </cell>
        </row>
        <row r="413">
          <cell r="B413" t="str">
            <v>4.1.154</v>
          </cell>
          <cell r="D413" t="str">
            <v>24.21.02</v>
          </cell>
          <cell r="E413" t="str">
            <v>Broca de concreto armado D=25,00cm</v>
          </cell>
        </row>
        <row r="414">
          <cell r="B414" t="str">
            <v>4.1.155</v>
          </cell>
          <cell r="D414" t="str">
            <v>24.21.03</v>
          </cell>
          <cell r="E414" t="str">
            <v>Broca de concreto armado D=15,00cm</v>
          </cell>
        </row>
        <row r="416">
          <cell r="B416" t="str">
            <v>Cód. Colinas</v>
          </cell>
          <cell r="D416" t="str">
            <v>Código</v>
          </cell>
          <cell r="E416" t="str">
            <v>Serviços</v>
          </cell>
        </row>
        <row r="419">
          <cell r="D419" t="str">
            <v>FASE-25 OBRAS DE CONTENÇÃO</v>
          </cell>
        </row>
        <row r="420">
          <cell r="B420" t="str">
            <v>5.1.1</v>
          </cell>
          <cell r="D420" t="str">
            <v>25.01.01</v>
          </cell>
          <cell r="E420" t="str">
            <v>Aterro de acesso</v>
          </cell>
        </row>
        <row r="421">
          <cell r="B421" t="str">
            <v>5.1.2</v>
          </cell>
          <cell r="D421" t="str">
            <v>25.01.03.05</v>
          </cell>
          <cell r="E421" t="str">
            <v>At. Solo cim. 6% pulv.</v>
          </cell>
        </row>
        <row r="422">
          <cell r="B422" t="str">
            <v>5.1.3</v>
          </cell>
          <cell r="D422" t="str">
            <v>25.02.01</v>
          </cell>
          <cell r="E422" t="str">
            <v>Escavação manual para obras sem explosivos</v>
          </cell>
        </row>
        <row r="423">
          <cell r="B423" t="str">
            <v>5.1.4</v>
          </cell>
          <cell r="D423" t="str">
            <v>25.02.02</v>
          </cell>
          <cell r="E423" t="str">
            <v>Escavação mecânica para obras sem explosivos</v>
          </cell>
        </row>
        <row r="424">
          <cell r="B424" t="str">
            <v>5.1.5</v>
          </cell>
          <cell r="D424" t="str">
            <v>25.02.03</v>
          </cell>
          <cell r="E424" t="str">
            <v>Escavação mecânica para obras com explosivo</v>
          </cell>
        </row>
        <row r="425">
          <cell r="B425" t="str">
            <v>5.1.6</v>
          </cell>
          <cell r="D425" t="str">
            <v>25.02.04</v>
          </cell>
          <cell r="E425" t="str">
            <v>Escavação corta-rio sem explosivo</v>
          </cell>
        </row>
        <row r="426">
          <cell r="B426" t="str">
            <v>5.1.7</v>
          </cell>
          <cell r="D426" t="str">
            <v>25.02.05</v>
          </cell>
          <cell r="E426" t="str">
            <v>Escavação corta-rio com explosivo</v>
          </cell>
        </row>
        <row r="427">
          <cell r="B427" t="str">
            <v>5.1.8</v>
          </cell>
          <cell r="D427" t="str">
            <v>25.02.06</v>
          </cell>
          <cell r="E427" t="str">
            <v>Escavação fund., bueiro ou dreno sem expl. até 2 m</v>
          </cell>
        </row>
        <row r="428">
          <cell r="B428" t="str">
            <v>5.1.9</v>
          </cell>
          <cell r="D428" t="str">
            <v>25.02.07</v>
          </cell>
          <cell r="E428" t="str">
            <v>Acresc. p/Escav. 1,5 m profundidade, além 2m</v>
          </cell>
        </row>
        <row r="429">
          <cell r="B429" t="str">
            <v>5.1.10</v>
          </cell>
          <cell r="D429" t="str">
            <v>25.02.08</v>
          </cell>
          <cell r="E429" t="str">
            <v>Escavação fund., bueiro ou dreno c/expl. até 2 m</v>
          </cell>
        </row>
        <row r="430">
          <cell r="B430" t="str">
            <v>5.1.11</v>
          </cell>
          <cell r="D430" t="str">
            <v>25.02.09</v>
          </cell>
          <cell r="E430" t="str">
            <v>Acresc.escav. ensec.explos.c/ 1,5m prof. além 2m</v>
          </cell>
        </row>
        <row r="431">
          <cell r="B431" t="str">
            <v>5.1.12</v>
          </cell>
          <cell r="D431" t="str">
            <v>25.02.10</v>
          </cell>
          <cell r="E431" t="str">
            <v>Escavação fund. dentro ensec. sem expl. até 3m</v>
          </cell>
        </row>
        <row r="432">
          <cell r="B432" t="str">
            <v>5.1.13</v>
          </cell>
          <cell r="D432" t="str">
            <v>25.02.11</v>
          </cell>
          <cell r="E432" t="str">
            <v>Acresc. p/escav. ensec. p/cada 1m prof. além 3m</v>
          </cell>
        </row>
        <row r="433">
          <cell r="B433" t="str">
            <v>5.1.14</v>
          </cell>
          <cell r="D433" t="str">
            <v>25.02.12</v>
          </cell>
          <cell r="E433" t="str">
            <v>Escavação fund. dentro ensec. com expl. até 3 m</v>
          </cell>
        </row>
        <row r="434">
          <cell r="B434" t="str">
            <v>5.1.15</v>
          </cell>
          <cell r="D434" t="str">
            <v>25.02.13</v>
          </cell>
          <cell r="E434" t="str">
            <v>Acresc. p/escav. ensec.c/explos.c/ 1,5m além 3m</v>
          </cell>
        </row>
        <row r="435">
          <cell r="B435" t="str">
            <v>5.1.16</v>
          </cell>
          <cell r="D435" t="str">
            <v>25.03.01</v>
          </cell>
          <cell r="E435" t="str">
            <v xml:space="preserve">Parede ensecadeira com prancha - esp. 2" </v>
          </cell>
        </row>
        <row r="436">
          <cell r="B436" t="str">
            <v>5.1.17</v>
          </cell>
          <cell r="D436" t="str">
            <v>25.03.02</v>
          </cell>
          <cell r="E436" t="str">
            <v xml:space="preserve">Parede ensecadeira com prancha - esp. 3" </v>
          </cell>
        </row>
        <row r="437">
          <cell r="B437" t="str">
            <v>5.1.18</v>
          </cell>
          <cell r="D437" t="str">
            <v>25.03.04</v>
          </cell>
          <cell r="E437" t="str">
            <v>Argila ench. ensecadeira, incl. apiloamento</v>
          </cell>
        </row>
        <row r="438">
          <cell r="B438" t="str">
            <v>5.1.19</v>
          </cell>
          <cell r="D438" t="str">
            <v>25.03.05</v>
          </cell>
          <cell r="E438" t="str">
            <v>Esgotamento continuo água</v>
          </cell>
        </row>
        <row r="439">
          <cell r="B439" t="str">
            <v>5.1.20</v>
          </cell>
          <cell r="D439" t="str">
            <v>25.03.06</v>
          </cell>
          <cell r="E439" t="str">
            <v>Escoramento de valas/cavas p/ fund. contínuo</v>
          </cell>
        </row>
        <row r="440">
          <cell r="B440" t="str">
            <v>5.1.21</v>
          </cell>
          <cell r="D440" t="str">
            <v>25.03.08</v>
          </cell>
          <cell r="E440" t="str">
            <v>Escoramento para formas</v>
          </cell>
        </row>
        <row r="441">
          <cell r="B441" t="str">
            <v>5.1.22</v>
          </cell>
          <cell r="D441" t="str">
            <v>25.04.01</v>
          </cell>
          <cell r="E441" t="str">
            <v>Estaca concreto pre-moldado20cm 20/25 T</v>
          </cell>
        </row>
        <row r="442">
          <cell r="B442" t="str">
            <v>5.1.23</v>
          </cell>
          <cell r="D442" t="str">
            <v>25.04.02</v>
          </cell>
          <cell r="E442" t="str">
            <v xml:space="preserve">Estaca concreto pre-moldado25cm - 30/35 T </v>
          </cell>
        </row>
        <row r="443">
          <cell r="B443" t="str">
            <v>5.1.24</v>
          </cell>
          <cell r="D443" t="str">
            <v>25.04.03</v>
          </cell>
          <cell r="E443" t="str">
            <v>Estaca concreto pre-moldado30cm - 40/45 T</v>
          </cell>
        </row>
        <row r="444">
          <cell r="B444" t="str">
            <v>5.1.25</v>
          </cell>
          <cell r="D444" t="str">
            <v>25.04.04</v>
          </cell>
          <cell r="E444" t="str">
            <v>Estaca concreto pre-moldado35cm 50/60 T</v>
          </cell>
        </row>
        <row r="445">
          <cell r="B445" t="str">
            <v>5.1.26</v>
          </cell>
          <cell r="D445" t="str">
            <v>25.04.05</v>
          </cell>
          <cell r="E445" t="str">
            <v>Estaca concreto pre-moldado40cm - 70/80 T</v>
          </cell>
        </row>
        <row r="446">
          <cell r="B446" t="str">
            <v>5.1.27</v>
          </cell>
          <cell r="D446" t="str">
            <v>25.04.06</v>
          </cell>
          <cell r="E446" t="str">
            <v>Estaca metálica, fornec.e cravação</v>
          </cell>
        </row>
        <row r="447">
          <cell r="B447" t="str">
            <v>5.1.28</v>
          </cell>
          <cell r="D447" t="str">
            <v>25.04.07</v>
          </cell>
          <cell r="E447" t="str">
            <v>Estaca de madeira D=20cm - 8ton</v>
          </cell>
        </row>
        <row r="448">
          <cell r="B448" t="str">
            <v>5.1.29</v>
          </cell>
          <cell r="D448" t="str">
            <v>25.04.08</v>
          </cell>
          <cell r="E448" t="str">
            <v>Estaca de madeira D=25cm - 15ton</v>
          </cell>
        </row>
        <row r="449">
          <cell r="B449" t="str">
            <v>5.1.30</v>
          </cell>
          <cell r="D449" t="str">
            <v>25.04.09</v>
          </cell>
          <cell r="E449" t="str">
            <v>Estaca raiz em solo D= 15cm</v>
          </cell>
        </row>
        <row r="450">
          <cell r="B450" t="str">
            <v>5.1.31</v>
          </cell>
          <cell r="D450" t="str">
            <v>25.04.10</v>
          </cell>
          <cell r="E450" t="str">
            <v>Estaca raiz em solo D= 16cm</v>
          </cell>
        </row>
        <row r="451">
          <cell r="B451" t="str">
            <v>5.1.32</v>
          </cell>
          <cell r="D451" t="str">
            <v>25.04.11</v>
          </cell>
          <cell r="E451" t="str">
            <v>Estaca raiz em solo D= 20cm</v>
          </cell>
        </row>
        <row r="452">
          <cell r="B452" t="str">
            <v>5.1.33</v>
          </cell>
          <cell r="D452" t="str">
            <v>25.04.12</v>
          </cell>
          <cell r="E452" t="str">
            <v>Estaca raiz em solo D= 25cm</v>
          </cell>
        </row>
        <row r="453">
          <cell r="B453" t="str">
            <v>5.1.34</v>
          </cell>
          <cell r="D453" t="str">
            <v>25.04.13</v>
          </cell>
          <cell r="E453" t="str">
            <v>Estaca raiz em solo D= 31cm</v>
          </cell>
        </row>
        <row r="454">
          <cell r="B454" t="str">
            <v>5.1.35</v>
          </cell>
          <cell r="D454" t="str">
            <v>25.04.14</v>
          </cell>
          <cell r="E454" t="str">
            <v>Estaca raiz em solo D= 40cm</v>
          </cell>
        </row>
        <row r="455">
          <cell r="B455" t="str">
            <v>5.1.36</v>
          </cell>
          <cell r="D455" t="str">
            <v>25.04.15</v>
          </cell>
          <cell r="E455" t="str">
            <v>Estaca raiz em rocha alterada D= 15cm</v>
          </cell>
        </row>
        <row r="456">
          <cell r="B456" t="str">
            <v>5.1.37</v>
          </cell>
          <cell r="D456" t="str">
            <v>25.04.16</v>
          </cell>
          <cell r="E456" t="str">
            <v>Estaca raiz em rocha alterada D= 16cm</v>
          </cell>
        </row>
        <row r="457">
          <cell r="B457" t="str">
            <v>5.1.38</v>
          </cell>
          <cell r="D457" t="str">
            <v>25.04.17</v>
          </cell>
          <cell r="E457" t="str">
            <v>Estaca raiz em rocha alterada D= 20cm</v>
          </cell>
        </row>
        <row r="458">
          <cell r="B458" t="str">
            <v>5.1.39</v>
          </cell>
          <cell r="D458" t="str">
            <v>25.04.18</v>
          </cell>
          <cell r="E458" t="str">
            <v>Estaca raiz em rocha alterada D= 25cm</v>
          </cell>
        </row>
        <row r="459">
          <cell r="B459" t="str">
            <v>5.1.40</v>
          </cell>
          <cell r="D459" t="str">
            <v>25.04.19</v>
          </cell>
          <cell r="E459" t="str">
            <v>Estaca raiz em rocha alterada D= 31cm</v>
          </cell>
        </row>
        <row r="460">
          <cell r="B460" t="str">
            <v>5.1.41</v>
          </cell>
          <cell r="D460" t="str">
            <v>25.04.20</v>
          </cell>
          <cell r="E460" t="str">
            <v>Estaca raiz em rocha alterada D= 40cm</v>
          </cell>
        </row>
        <row r="461">
          <cell r="B461" t="str">
            <v>5.1.42</v>
          </cell>
          <cell r="D461" t="str">
            <v>25.04.21</v>
          </cell>
          <cell r="E461" t="str">
            <v>Estaca raiz - Taxa de instalação equipamento</v>
          </cell>
        </row>
        <row r="462">
          <cell r="B462" t="str">
            <v>5.1.43</v>
          </cell>
          <cell r="D462" t="str">
            <v>25.05.01</v>
          </cell>
          <cell r="E462" t="str">
            <v>Andaime de madeira</v>
          </cell>
        </row>
        <row r="463">
          <cell r="B463" t="str">
            <v>5.1.44</v>
          </cell>
          <cell r="D463" t="str">
            <v>25.05.02</v>
          </cell>
          <cell r="E463" t="str">
            <v>Andaime tubular</v>
          </cell>
        </row>
        <row r="464">
          <cell r="B464" t="str">
            <v>5.1.45</v>
          </cell>
          <cell r="D464" t="str">
            <v>25.06.01</v>
          </cell>
          <cell r="E464" t="str">
            <v>Forma plana para conc. armado comum</v>
          </cell>
        </row>
        <row r="465">
          <cell r="B465" t="str">
            <v>5.1.46</v>
          </cell>
          <cell r="D465" t="str">
            <v>25.06.02</v>
          </cell>
          <cell r="E465" t="str">
            <v>Formas para concreto protendido ou aparente</v>
          </cell>
        </row>
        <row r="466">
          <cell r="B466" t="str">
            <v>5.1.47</v>
          </cell>
          <cell r="D466" t="str">
            <v>25.07.01</v>
          </cell>
          <cell r="E466" t="str">
            <v>Aço CA-25</v>
          </cell>
        </row>
        <row r="467">
          <cell r="B467" t="str">
            <v>5.1.48</v>
          </cell>
          <cell r="D467" t="str">
            <v>25.07.02</v>
          </cell>
          <cell r="E467" t="str">
            <v>Aço CA-50</v>
          </cell>
        </row>
        <row r="468">
          <cell r="B468" t="str">
            <v>5.1.49</v>
          </cell>
          <cell r="D468" t="str">
            <v>25.07.03</v>
          </cell>
          <cell r="E468" t="str">
            <v>Aço CA-60</v>
          </cell>
        </row>
        <row r="469">
          <cell r="B469" t="str">
            <v>5.1.50</v>
          </cell>
          <cell r="D469" t="str">
            <v>25.07.04</v>
          </cell>
          <cell r="E469" t="str">
            <v>Aço para concreto protendido</v>
          </cell>
        </row>
        <row r="470">
          <cell r="B470" t="str">
            <v>5.1.51</v>
          </cell>
          <cell r="D470" t="str">
            <v>25.07.05</v>
          </cell>
          <cell r="E470" t="str">
            <v>Tela metálica</v>
          </cell>
        </row>
        <row r="471">
          <cell r="B471" t="str">
            <v>5.1.52</v>
          </cell>
          <cell r="D471" t="str">
            <v>25.07.06</v>
          </cell>
          <cell r="E471" t="str">
            <v xml:space="preserve">Aço para concreto protendido tipo Dywidag </v>
          </cell>
        </row>
        <row r="472">
          <cell r="B472" t="str">
            <v>5.1.53</v>
          </cell>
          <cell r="D472" t="str">
            <v>25.08.02</v>
          </cell>
          <cell r="E472" t="str">
            <v>Apar. anc. p/ cabos de protensão ativo de 12 f -8 mm</v>
          </cell>
        </row>
        <row r="473">
          <cell r="B473" t="str">
            <v>5.1.54</v>
          </cell>
          <cell r="D473" t="str">
            <v>25.08.03</v>
          </cell>
          <cell r="E473" t="str">
            <v>Apar. anc. p/ cabos de protensão ativo de 4 f -1/2"</v>
          </cell>
        </row>
        <row r="474">
          <cell r="B474" t="str">
            <v>5.1.55</v>
          </cell>
          <cell r="D474" t="str">
            <v>25.08.04</v>
          </cell>
          <cell r="E474" t="str">
            <v>Apar. anc. p/ cabos de protensão ativo de 6 f -1/2"</v>
          </cell>
        </row>
        <row r="475">
          <cell r="B475" t="str">
            <v>5.1.56</v>
          </cell>
          <cell r="D475" t="str">
            <v>25.08.05</v>
          </cell>
          <cell r="E475" t="str">
            <v>Apar. anc. p/ cabos de protensão ativo de 12 f -1/2"</v>
          </cell>
        </row>
        <row r="476">
          <cell r="B476" t="str">
            <v>5.1.57</v>
          </cell>
          <cell r="D476" t="str">
            <v>25.08.06</v>
          </cell>
          <cell r="E476" t="str">
            <v>Apar. anc. p/ cabos de protensão ativo de 19 f -1/2"</v>
          </cell>
        </row>
        <row r="477">
          <cell r="B477" t="str">
            <v>5.1.58</v>
          </cell>
          <cell r="D477" t="str">
            <v>25.08.07</v>
          </cell>
          <cell r="E477" t="str">
            <v>Apar. anc. p/ cabos de protensão ativo de 22 f -1/2"</v>
          </cell>
        </row>
        <row r="478">
          <cell r="B478" t="str">
            <v>5.1.59</v>
          </cell>
          <cell r="D478" t="str">
            <v>25.08.09</v>
          </cell>
          <cell r="E478" t="str">
            <v>Apar. anc. p/ cabos de protensão pas. de 4 f -1/2"</v>
          </cell>
        </row>
        <row r="479">
          <cell r="B479" t="str">
            <v>5.1.60</v>
          </cell>
          <cell r="D479" t="str">
            <v>25.08.10</v>
          </cell>
          <cell r="E479" t="str">
            <v>Apar. anc. p/ cabos de protensão pas. de 6 f -1/2"</v>
          </cell>
        </row>
        <row r="480">
          <cell r="B480" t="str">
            <v>5.1.61</v>
          </cell>
          <cell r="D480" t="str">
            <v>25.08.12</v>
          </cell>
          <cell r="E480" t="str">
            <v>Apar. anc. p/ cabos de protensão pas. de 19 f -1/2"</v>
          </cell>
        </row>
        <row r="481">
          <cell r="B481" t="str">
            <v>5.1.62</v>
          </cell>
          <cell r="D481" t="str">
            <v>25.08.15.01</v>
          </cell>
          <cell r="E481" t="str">
            <v>Tiran. 40 TF 5F D= 1/2"</v>
          </cell>
        </row>
        <row r="482">
          <cell r="B482" t="str">
            <v>5.1.63</v>
          </cell>
          <cell r="D482" t="str">
            <v>25.08.15.02</v>
          </cell>
          <cell r="E482" t="str">
            <v>Tiran. 60 TF 8F D= 1/2"</v>
          </cell>
        </row>
        <row r="483">
          <cell r="B483" t="str">
            <v>5.1.64</v>
          </cell>
          <cell r="D483" t="str">
            <v>25.08.15.03</v>
          </cell>
          <cell r="E483" t="str">
            <v>Tiran. 80 TF 10F D=1/2"</v>
          </cell>
        </row>
        <row r="484">
          <cell r="B484" t="str">
            <v>5.1.65</v>
          </cell>
          <cell r="D484" t="str">
            <v>25.08.15.04</v>
          </cell>
          <cell r="E484" t="str">
            <v>Tiran. 100TF 12F D=1/2"</v>
          </cell>
        </row>
        <row r="485">
          <cell r="B485" t="str">
            <v>5.1.66</v>
          </cell>
          <cell r="D485" t="str">
            <v>25.08.16.02</v>
          </cell>
          <cell r="E485" t="str">
            <v>Termo fixo para tirante 40tf 8 D= 1/2"</v>
          </cell>
        </row>
        <row r="486">
          <cell r="B486" t="str">
            <v>5.1.67</v>
          </cell>
          <cell r="D486" t="str">
            <v>25.08.16.02</v>
          </cell>
          <cell r="E486" t="str">
            <v>Termo fixo para tirante 60tf 8 D= 1/2"</v>
          </cell>
        </row>
        <row r="487">
          <cell r="B487" t="str">
            <v>5.1.68</v>
          </cell>
          <cell r="D487" t="str">
            <v>25.08.16.03</v>
          </cell>
          <cell r="E487" t="str">
            <v>Termo fixo para tirante 80tf 10 D= 1/2"</v>
          </cell>
        </row>
        <row r="488">
          <cell r="B488" t="str">
            <v>5.1.69</v>
          </cell>
          <cell r="D488" t="str">
            <v>25.09.01</v>
          </cell>
          <cell r="E488" t="str">
            <v>Concreto Fck 10 MPa</v>
          </cell>
        </row>
        <row r="489">
          <cell r="B489" t="str">
            <v>5.1.70</v>
          </cell>
          <cell r="D489" t="str">
            <v>25.09.02</v>
          </cell>
          <cell r="E489" t="str">
            <v>Concreto Fck 15 MPa</v>
          </cell>
        </row>
        <row r="490">
          <cell r="B490" t="str">
            <v>5.1.71</v>
          </cell>
          <cell r="D490" t="str">
            <v>25.09.03</v>
          </cell>
          <cell r="E490" t="str">
            <v>Concreto Fck 18 MPa</v>
          </cell>
        </row>
        <row r="491">
          <cell r="B491" t="str">
            <v>5.1.72</v>
          </cell>
          <cell r="D491" t="str">
            <v>25.09.04</v>
          </cell>
          <cell r="E491" t="str">
            <v>Concreto Fck 20 Mpa</v>
          </cell>
        </row>
        <row r="492">
          <cell r="B492" t="str">
            <v>5.1.73</v>
          </cell>
          <cell r="D492" t="str">
            <v>25.09.05</v>
          </cell>
          <cell r="E492" t="str">
            <v>Concreto Fck 25 MPa</v>
          </cell>
        </row>
        <row r="493">
          <cell r="B493" t="str">
            <v>5.1.74</v>
          </cell>
          <cell r="D493" t="str">
            <v>25.09.06</v>
          </cell>
          <cell r="E493" t="str">
            <v>Concreto Fck 30 MPa</v>
          </cell>
        </row>
        <row r="494">
          <cell r="B494" t="str">
            <v>5.1.75</v>
          </cell>
          <cell r="D494" t="str">
            <v>25.09.07</v>
          </cell>
          <cell r="E494" t="str">
            <v>Concreto Fck 35 Mpa</v>
          </cell>
        </row>
        <row r="495">
          <cell r="B495" t="str">
            <v>5.1.76</v>
          </cell>
          <cell r="D495" t="str">
            <v>25.09.08</v>
          </cell>
          <cell r="E495" t="str">
            <v>Concreto Ciclópico</v>
          </cell>
        </row>
        <row r="496">
          <cell r="B496" t="str">
            <v>5.1.77</v>
          </cell>
          <cell r="D496" t="str">
            <v>25.09.10</v>
          </cell>
          <cell r="E496" t="str">
            <v>Concreto Projetado</v>
          </cell>
        </row>
        <row r="497">
          <cell r="B497" t="str">
            <v>5.1.78</v>
          </cell>
          <cell r="D497" t="str">
            <v>25.09.11</v>
          </cell>
          <cell r="E497" t="str">
            <v>Bombeamento concreto qualquer resistência</v>
          </cell>
        </row>
        <row r="498">
          <cell r="B498" t="str">
            <v>5.1.79</v>
          </cell>
          <cell r="D498" t="str">
            <v>25.09.12</v>
          </cell>
          <cell r="E498" t="str">
            <v>Injeção de calda de cimento</v>
          </cell>
        </row>
        <row r="499">
          <cell r="B499" t="str">
            <v>5.1.80</v>
          </cell>
          <cell r="D499" t="str">
            <v>25.09.13</v>
          </cell>
          <cell r="E499" t="str">
            <v>Concreto Fck 12 Mpa</v>
          </cell>
        </row>
        <row r="500">
          <cell r="B500" t="str">
            <v>5.1.81</v>
          </cell>
          <cell r="D500" t="str">
            <v>25.09.14</v>
          </cell>
          <cell r="E500" t="str">
            <v>Concreto Fck 16 MPa</v>
          </cell>
        </row>
        <row r="501">
          <cell r="B501" t="str">
            <v>5.1.82</v>
          </cell>
          <cell r="D501" t="str">
            <v>25.09.15</v>
          </cell>
          <cell r="E501" t="str">
            <v>Concreto Fck 40 Mpa</v>
          </cell>
        </row>
        <row r="502">
          <cell r="B502" t="str">
            <v>5.1.83</v>
          </cell>
          <cell r="D502" t="str">
            <v>25.10.01</v>
          </cell>
          <cell r="E502" t="str">
            <v>Perf. p/ dreno e tir.solo D=57,10mm (AX)</v>
          </cell>
        </row>
        <row r="503">
          <cell r="B503" t="str">
            <v>5.1.84</v>
          </cell>
          <cell r="D503" t="str">
            <v>25.10.02</v>
          </cell>
          <cell r="E503" t="str">
            <v>Perf. p/ dreno e tir.solo D=73,00mm (BX)</v>
          </cell>
        </row>
        <row r="504">
          <cell r="B504" t="str">
            <v>5.1.85</v>
          </cell>
          <cell r="D504" t="str">
            <v>25.10.03</v>
          </cell>
          <cell r="E504" t="str">
            <v>Perf. p/ dreno e tir.solo D=88,9mm (NX)</v>
          </cell>
        </row>
        <row r="505">
          <cell r="B505" t="str">
            <v>5.1.86</v>
          </cell>
          <cell r="D505" t="str">
            <v>25.10.04</v>
          </cell>
          <cell r="E505" t="str">
            <v>Perf. p/ dreno e tir.solo D=114,30mm (HX)</v>
          </cell>
        </row>
        <row r="506">
          <cell r="B506" t="str">
            <v>5.1.87</v>
          </cell>
          <cell r="D506" t="str">
            <v>25.10.05</v>
          </cell>
          <cell r="E506" t="str">
            <v>Perf. p/ dreno e tir.rochaalt. D=57,10mm (AX)</v>
          </cell>
        </row>
        <row r="507">
          <cell r="B507" t="str">
            <v>5.1.88</v>
          </cell>
          <cell r="D507" t="str">
            <v>25.10.06</v>
          </cell>
          <cell r="E507" t="str">
            <v>Perf. p/ dreno e tir.rochaalt. D=73,00mm (BX)</v>
          </cell>
        </row>
        <row r="508">
          <cell r="B508" t="str">
            <v>5.1.89</v>
          </cell>
          <cell r="D508" t="str">
            <v>25.10.07</v>
          </cell>
          <cell r="E508" t="str">
            <v>Perf. p/ dreno e tir.rochaalt. D=88,90mm (NX)</v>
          </cell>
        </row>
        <row r="509">
          <cell r="B509" t="str">
            <v>5.1.90</v>
          </cell>
          <cell r="D509" t="str">
            <v>25.10.08</v>
          </cell>
          <cell r="E509" t="str">
            <v>Perf. p/ dreno e tir.rochaalt. D=114,30mm (HX)</v>
          </cell>
        </row>
        <row r="510">
          <cell r="B510" t="str">
            <v>5.1.91</v>
          </cell>
          <cell r="D510" t="str">
            <v>25.10.09</v>
          </cell>
          <cell r="E510" t="str">
            <v>Perf. p/ dreno e tir.rocha sã D=57,10mm (AX)</v>
          </cell>
        </row>
        <row r="511">
          <cell r="B511" t="str">
            <v>5.1.92</v>
          </cell>
          <cell r="D511" t="str">
            <v>25.10.10</v>
          </cell>
          <cell r="E511" t="str">
            <v>Perf. p/ dreno e tir.rocha sã D=73,00mm (BX)</v>
          </cell>
        </row>
        <row r="512">
          <cell r="B512" t="str">
            <v>5.1.93</v>
          </cell>
          <cell r="D512" t="str">
            <v>25.10.11</v>
          </cell>
          <cell r="E512" t="str">
            <v>Perf. p/ dreno e tir.rocha sã D=88,90mm (NX)</v>
          </cell>
        </row>
        <row r="513">
          <cell r="B513" t="str">
            <v>5.1.94</v>
          </cell>
          <cell r="D513" t="str">
            <v>25.10.12</v>
          </cell>
          <cell r="E513" t="str">
            <v>Perf. p/ dreno e tir.rocha sã D=114,30mm (HX)</v>
          </cell>
        </row>
        <row r="514">
          <cell r="B514" t="str">
            <v>5.1.95</v>
          </cell>
          <cell r="D514" t="str">
            <v>25.11.01</v>
          </cell>
          <cell r="E514" t="str">
            <v>Enrocamento pedra arrumada</v>
          </cell>
        </row>
        <row r="515">
          <cell r="B515" t="str">
            <v>5.1.96</v>
          </cell>
          <cell r="D515" t="str">
            <v>25.11.02</v>
          </cell>
          <cell r="E515" t="str">
            <v>Enrocamento pedra arrumada e rejuntada</v>
          </cell>
        </row>
        <row r="516">
          <cell r="B516" t="str">
            <v>5.1.97</v>
          </cell>
          <cell r="D516" t="str">
            <v>25.11.03</v>
          </cell>
          <cell r="E516" t="str">
            <v>Enrrocamento pedra jogada</v>
          </cell>
        </row>
        <row r="517">
          <cell r="B517" t="str">
            <v>5.1.98</v>
          </cell>
          <cell r="D517" t="str">
            <v>25.11.04</v>
          </cell>
          <cell r="E517" t="str">
            <v>Gabião tipo caixa 50 cm - tela galv.</v>
          </cell>
        </row>
        <row r="518">
          <cell r="B518" t="str">
            <v>5.1.99</v>
          </cell>
          <cell r="D518" t="str">
            <v>25.11.05.01</v>
          </cell>
          <cell r="E518" t="str">
            <v>Gabião tipo colchão espessura 17cm - tela galv.</v>
          </cell>
        </row>
        <row r="519">
          <cell r="B519" t="str">
            <v>5.1.100</v>
          </cell>
          <cell r="D519" t="str">
            <v>25.11.06.01</v>
          </cell>
          <cell r="E519" t="str">
            <v>Gabião tipo colchão e= 23cm - tela galv.</v>
          </cell>
        </row>
        <row r="520">
          <cell r="B520" t="str">
            <v>5.1.101</v>
          </cell>
          <cell r="D520" t="str">
            <v>25.11.07.01</v>
          </cell>
          <cell r="E520" t="str">
            <v>Gabião tipo colchão espessura 30cm - tela galv.</v>
          </cell>
        </row>
        <row r="521">
          <cell r="B521" t="str">
            <v>5.1.102</v>
          </cell>
          <cell r="D521" t="str">
            <v>25.11.08.01</v>
          </cell>
          <cell r="E521" t="str">
            <v xml:space="preserve">Gabião tipo colchão espessura 17cm - tela pvc </v>
          </cell>
        </row>
        <row r="522">
          <cell r="B522" t="str">
            <v>5.1.103</v>
          </cell>
          <cell r="D522" t="str">
            <v>25.11.09.01</v>
          </cell>
          <cell r="E522" t="str">
            <v>Gabião tipo colchão espessura 23cm - tela pvc</v>
          </cell>
        </row>
        <row r="523">
          <cell r="B523" t="str">
            <v>5.1.104</v>
          </cell>
          <cell r="D523" t="str">
            <v>25.11.10.01</v>
          </cell>
          <cell r="E523" t="str">
            <v>Gabião tipo colchão espessura 30cm - tela pvc</v>
          </cell>
        </row>
        <row r="524">
          <cell r="B524" t="str">
            <v>5.1.105</v>
          </cell>
          <cell r="D524" t="str">
            <v>25.11.11</v>
          </cell>
          <cell r="E524" t="str">
            <v>Gabião tipo saco - tela galv.</v>
          </cell>
        </row>
        <row r="525">
          <cell r="B525" t="str">
            <v>5.1.106</v>
          </cell>
          <cell r="D525" t="str">
            <v>25.11.12</v>
          </cell>
          <cell r="E525" t="str">
            <v>Camada filtrante pedra britada</v>
          </cell>
        </row>
        <row r="526">
          <cell r="B526" t="str">
            <v>5.1.107</v>
          </cell>
          <cell r="D526" t="str">
            <v>25.12.02</v>
          </cell>
          <cell r="E526" t="str">
            <v xml:space="preserve">Calçamento concreto Fck 15 MPa </v>
          </cell>
        </row>
        <row r="527">
          <cell r="B527" t="str">
            <v>5.1.108</v>
          </cell>
          <cell r="D527" t="str">
            <v>25.12.03</v>
          </cell>
          <cell r="E527" t="str">
            <v xml:space="preserve">Calçamento concreto Fck 10 MPa </v>
          </cell>
        </row>
        <row r="528">
          <cell r="B528" t="str">
            <v>5.1.109</v>
          </cell>
          <cell r="D528" t="str">
            <v>25.13.02</v>
          </cell>
          <cell r="E528" t="str">
            <v xml:space="preserve">Alvenaria de pedra seca </v>
          </cell>
        </row>
        <row r="529">
          <cell r="B529" t="str">
            <v>5.1.110</v>
          </cell>
          <cell r="D529" t="str">
            <v>25.13.04</v>
          </cell>
          <cell r="E529" t="str">
            <v>Alvenaria de pedra argamassada</v>
          </cell>
        </row>
        <row r="530">
          <cell r="B530" t="str">
            <v>5.1.111</v>
          </cell>
          <cell r="D530" t="str">
            <v>25.13.05</v>
          </cell>
          <cell r="E530" t="str">
            <v>Alvenaria de bloco de concreto</v>
          </cell>
        </row>
        <row r="531">
          <cell r="B531" t="str">
            <v>5.1.112</v>
          </cell>
          <cell r="D531" t="str">
            <v>25.13.07</v>
          </cell>
          <cell r="E531" t="str">
            <v>Argamassa de cimento e areia traço 1:3 esp 2cm</v>
          </cell>
        </row>
        <row r="532">
          <cell r="B532" t="str">
            <v>5.1.113</v>
          </cell>
          <cell r="D532" t="str">
            <v>25.14.01</v>
          </cell>
          <cell r="E532" t="str">
            <v>Manta geotêxtil não tecida</v>
          </cell>
        </row>
        <row r="533">
          <cell r="B533" t="str">
            <v>5.1.114</v>
          </cell>
          <cell r="D533" t="str">
            <v>25.14.02</v>
          </cell>
          <cell r="E533" t="str">
            <v xml:space="preserve">Manta geotêxtil tecida </v>
          </cell>
        </row>
        <row r="534">
          <cell r="B534" t="str">
            <v>5.1.115</v>
          </cell>
          <cell r="D534" t="str">
            <v>25.15.03</v>
          </cell>
          <cell r="E534" t="str">
            <v>Fornecimento de tubo dreno barro 15 cm</v>
          </cell>
        </row>
        <row r="535">
          <cell r="B535" t="str">
            <v>5.1.116</v>
          </cell>
          <cell r="D535" t="str">
            <v>25.15.04</v>
          </cell>
          <cell r="E535" t="str">
            <v>Fornecimento de tubo dreno barro 20 cm</v>
          </cell>
        </row>
        <row r="536">
          <cell r="B536" t="str">
            <v>5.1.117</v>
          </cell>
          <cell r="D536" t="str">
            <v>25.15.05</v>
          </cell>
          <cell r="E536" t="str">
            <v>Assentamento de tubo dreno concreto 15 cm</v>
          </cell>
        </row>
        <row r="537">
          <cell r="B537" t="str">
            <v>5.1.118</v>
          </cell>
          <cell r="D537" t="str">
            <v>25.15.06</v>
          </cell>
          <cell r="E537" t="str">
            <v>Assentamento de tubo dreno concreto 20 cm</v>
          </cell>
        </row>
        <row r="538">
          <cell r="B538" t="str">
            <v>5.1.119</v>
          </cell>
          <cell r="D538" t="str">
            <v>25.15.07</v>
          </cell>
          <cell r="E538" t="str">
            <v>Assentamento de tubo dreno barro 15 cm</v>
          </cell>
        </row>
        <row r="539">
          <cell r="B539" t="str">
            <v>5.1.120</v>
          </cell>
          <cell r="D539" t="str">
            <v>25.15.08</v>
          </cell>
          <cell r="E539" t="str">
            <v>Assentamento de tubo dreno barro 20 cm</v>
          </cell>
        </row>
        <row r="540">
          <cell r="B540" t="str">
            <v>5.1.121</v>
          </cell>
          <cell r="D540" t="str">
            <v>25.15.09</v>
          </cell>
          <cell r="E540" t="str">
            <v>Tubo de pvc perfurado ou não D=0,050m</v>
          </cell>
        </row>
        <row r="541">
          <cell r="B541" t="str">
            <v>5.1.122</v>
          </cell>
          <cell r="D541" t="str">
            <v>25.15.11</v>
          </cell>
          <cell r="E541" t="str">
            <v xml:space="preserve">Tubo de pvc perfurado ou não D=0,10m </v>
          </cell>
        </row>
        <row r="542">
          <cell r="B542" t="str">
            <v>5.1.123</v>
          </cell>
          <cell r="D542" t="str">
            <v>25.15.12</v>
          </cell>
          <cell r="E542" t="str">
            <v xml:space="preserve">Tubo de pvc perfurado ou não D=0,15m </v>
          </cell>
        </row>
        <row r="543">
          <cell r="B543" t="str">
            <v>5.1.124</v>
          </cell>
          <cell r="D543" t="str">
            <v>25.18.01</v>
          </cell>
          <cell r="E543" t="str">
            <v>Grama armada com adubo</v>
          </cell>
        </row>
        <row r="544">
          <cell r="B544" t="str">
            <v>5.1.125</v>
          </cell>
          <cell r="D544" t="str">
            <v>25.18.02</v>
          </cell>
          <cell r="E544" t="str">
            <v>Grama armada sem adubo</v>
          </cell>
        </row>
        <row r="546">
          <cell r="B546" t="str">
            <v>Cód. Colinas</v>
          </cell>
          <cell r="D546" t="str">
            <v>Código</v>
          </cell>
          <cell r="E546" t="str">
            <v>Serviços</v>
          </cell>
        </row>
        <row r="549">
          <cell r="D549" t="str">
            <v>FASE-26 OBRAS DE ARTE ESPECIAIS</v>
          </cell>
        </row>
        <row r="550">
          <cell r="B550" t="str">
            <v>6.1.1</v>
          </cell>
          <cell r="D550" t="str">
            <v>26.01.01</v>
          </cell>
          <cell r="E550" t="str">
            <v>Escavação manual para obras sem explosivos</v>
          </cell>
        </row>
        <row r="551">
          <cell r="B551" t="str">
            <v>6.1.2</v>
          </cell>
          <cell r="D551" t="str">
            <v>26.01.02</v>
          </cell>
          <cell r="E551" t="str">
            <v>Escavação mecânica para obras sem explosivos</v>
          </cell>
        </row>
        <row r="552">
          <cell r="B552" t="str">
            <v>6.1.3</v>
          </cell>
          <cell r="D552" t="str">
            <v>26.01.03</v>
          </cell>
          <cell r="E552" t="str">
            <v>Escavação mecânica para obras com explosivo</v>
          </cell>
        </row>
        <row r="553">
          <cell r="B553" t="str">
            <v>6.1.4</v>
          </cell>
          <cell r="D553" t="str">
            <v>26.02.01</v>
          </cell>
          <cell r="E553" t="str">
            <v xml:space="preserve">Estaca concreto pre-moldado20cm 20/25 T </v>
          </cell>
        </row>
        <row r="554">
          <cell r="B554" t="str">
            <v>6.1.5</v>
          </cell>
          <cell r="D554" t="str">
            <v>26.02.02</v>
          </cell>
          <cell r="E554" t="str">
            <v>Estaca concreto pre-moldado25cm - 30/35 T</v>
          </cell>
        </row>
        <row r="555">
          <cell r="B555" t="str">
            <v>6.1.6</v>
          </cell>
          <cell r="D555" t="str">
            <v>26.02.03</v>
          </cell>
          <cell r="E555" t="str">
            <v xml:space="preserve">Estaca concreto pre-moldado30cm - 40/45 T </v>
          </cell>
        </row>
        <row r="556">
          <cell r="B556" t="str">
            <v>6.1.7</v>
          </cell>
          <cell r="D556" t="str">
            <v>26.02.04</v>
          </cell>
          <cell r="E556" t="str">
            <v>Estaca concreto pre-moldado35cm 50/60 T</v>
          </cell>
        </row>
        <row r="557">
          <cell r="B557" t="str">
            <v>6.1.8</v>
          </cell>
          <cell r="D557" t="str">
            <v>26.02.05</v>
          </cell>
          <cell r="E557" t="str">
            <v>Estaca concreto pre-moldado40cm - 70/80 T</v>
          </cell>
        </row>
        <row r="558">
          <cell r="B558" t="str">
            <v>6.1.9</v>
          </cell>
          <cell r="D558" t="str">
            <v>26.02.06</v>
          </cell>
          <cell r="E558" t="str">
            <v>Estaca concreto - Taxa mobil. de equip. bate-estaca</v>
          </cell>
        </row>
        <row r="559">
          <cell r="B559" t="str">
            <v>6.1.10</v>
          </cell>
          <cell r="D559" t="str">
            <v>26.02.07</v>
          </cell>
          <cell r="E559" t="str">
            <v xml:space="preserve">Estaca metálica, fornec.e cravação </v>
          </cell>
        </row>
        <row r="560">
          <cell r="B560" t="str">
            <v>6.1.11</v>
          </cell>
          <cell r="D560" t="str">
            <v>26.02.13</v>
          </cell>
          <cell r="E560" t="str">
            <v>Estacão em solo D=1,00m</v>
          </cell>
        </row>
        <row r="561">
          <cell r="B561" t="str">
            <v>6.1.12</v>
          </cell>
          <cell r="D561" t="str">
            <v>26.02.14</v>
          </cell>
          <cell r="E561" t="str">
            <v>Estacão em solo D=1,20m</v>
          </cell>
        </row>
        <row r="562">
          <cell r="B562" t="str">
            <v>6.1.13</v>
          </cell>
          <cell r="D562" t="str">
            <v>26.02.15</v>
          </cell>
          <cell r="E562" t="str">
            <v>Estacão em solo D=1,40m</v>
          </cell>
        </row>
        <row r="563">
          <cell r="B563" t="str">
            <v>6.1.14</v>
          </cell>
          <cell r="D563" t="str">
            <v>26.02.16</v>
          </cell>
          <cell r="E563" t="str">
            <v xml:space="preserve">Estacão em solo D=1,50m </v>
          </cell>
        </row>
        <row r="564">
          <cell r="B564" t="str">
            <v>6.1.15</v>
          </cell>
          <cell r="D564" t="str">
            <v>26.02.17</v>
          </cell>
          <cell r="E564" t="str">
            <v xml:space="preserve">Estacão em solo D=1,60m </v>
          </cell>
        </row>
        <row r="565">
          <cell r="B565" t="str">
            <v>6.1.16</v>
          </cell>
          <cell r="D565" t="str">
            <v>26.02.18</v>
          </cell>
          <cell r="E565" t="str">
            <v xml:space="preserve">Estacão em solo D=1,80m </v>
          </cell>
        </row>
        <row r="566">
          <cell r="B566" t="str">
            <v>6.1.17</v>
          </cell>
          <cell r="D566" t="str">
            <v>26.02.19</v>
          </cell>
          <cell r="E566" t="str">
            <v xml:space="preserve">Estacão -Taxa mobilização de equip. </v>
          </cell>
        </row>
        <row r="567">
          <cell r="B567" t="str">
            <v>6.1.18</v>
          </cell>
          <cell r="D567" t="str">
            <v>26.02.20</v>
          </cell>
          <cell r="E567" t="str">
            <v>Camisa metálica</v>
          </cell>
        </row>
        <row r="568">
          <cell r="B568" t="str">
            <v>6.1.19</v>
          </cell>
          <cell r="D568" t="str">
            <v>26.02.21</v>
          </cell>
          <cell r="E568" t="str">
            <v xml:space="preserve">Estaca de madeira D=20cm - 8ton </v>
          </cell>
        </row>
        <row r="569">
          <cell r="B569" t="str">
            <v>6.1.20</v>
          </cell>
          <cell r="D569" t="str">
            <v>26.02.22</v>
          </cell>
          <cell r="E569" t="str">
            <v xml:space="preserve">Estaca de madeira D=25cm - 15ton </v>
          </cell>
        </row>
        <row r="570">
          <cell r="B570" t="str">
            <v>6.1.21</v>
          </cell>
          <cell r="D570" t="str">
            <v>26.03.25</v>
          </cell>
          <cell r="E570" t="str">
            <v xml:space="preserve">Escavação Tub.céu aberto 1/2 cat. - solo </v>
          </cell>
        </row>
        <row r="571">
          <cell r="B571" t="str">
            <v>6.1.22</v>
          </cell>
          <cell r="D571" t="str">
            <v>26.03.26</v>
          </cell>
          <cell r="E571" t="str">
            <v xml:space="preserve">Escavação tub. Ar compr. 1/2 cat. - solo </v>
          </cell>
        </row>
        <row r="572">
          <cell r="B572" t="str">
            <v>6.1.23</v>
          </cell>
          <cell r="D572" t="str">
            <v>26.03.27</v>
          </cell>
          <cell r="E572" t="str">
            <v xml:space="preserve">Escavação tub. Céu aberto 3 cat. - rocha </v>
          </cell>
        </row>
        <row r="573">
          <cell r="B573" t="str">
            <v>6.1.24</v>
          </cell>
          <cell r="D573" t="str">
            <v>26.03.28</v>
          </cell>
          <cell r="E573" t="str">
            <v xml:space="preserve">Escavação tub. Ar comprimido 3 cat. - rocha </v>
          </cell>
        </row>
        <row r="574">
          <cell r="B574" t="str">
            <v>6.1.25</v>
          </cell>
          <cell r="D574" t="str">
            <v>26.04.01</v>
          </cell>
          <cell r="E574" t="str">
            <v xml:space="preserve">Cimbramento pontes e viadutos c/estaca </v>
          </cell>
        </row>
        <row r="575">
          <cell r="B575" t="str">
            <v>6.1.26</v>
          </cell>
          <cell r="D575" t="str">
            <v>26.04.02</v>
          </cell>
          <cell r="E575" t="str">
            <v xml:space="preserve">Cimbramento pontes e viadutos s/estaca </v>
          </cell>
        </row>
        <row r="576">
          <cell r="B576" t="str">
            <v>6.1.27</v>
          </cell>
          <cell r="D576" t="str">
            <v>26.04.03</v>
          </cell>
          <cell r="E576" t="str">
            <v xml:space="preserve">Cimbramento de passagem sec. galeria ret. </v>
          </cell>
        </row>
        <row r="577">
          <cell r="B577" t="str">
            <v>6.1.28</v>
          </cell>
          <cell r="D577" t="str">
            <v>26.04.05</v>
          </cell>
          <cell r="E577" t="str">
            <v xml:space="preserve">Andaime de madeira </v>
          </cell>
        </row>
        <row r="578">
          <cell r="B578" t="str">
            <v>6.1.29</v>
          </cell>
          <cell r="D578" t="str">
            <v>26.04.06</v>
          </cell>
          <cell r="E578" t="str">
            <v xml:space="preserve">Andaime tubular </v>
          </cell>
        </row>
        <row r="579">
          <cell r="B579" t="str">
            <v>6.1.30</v>
          </cell>
          <cell r="D579" t="str">
            <v>26.05.01</v>
          </cell>
          <cell r="E579" t="str">
            <v xml:space="preserve">Forma plana para conc. armado comum </v>
          </cell>
        </row>
        <row r="580">
          <cell r="B580" t="str">
            <v>6.1.31</v>
          </cell>
          <cell r="D580" t="str">
            <v>26.05.02</v>
          </cell>
          <cell r="E580" t="str">
            <v xml:space="preserve">Forma plana p/conc.protend. ou aparente </v>
          </cell>
        </row>
        <row r="581">
          <cell r="B581" t="str">
            <v>6.1.32</v>
          </cell>
          <cell r="D581" t="str">
            <v>26.05.03</v>
          </cell>
          <cell r="E581" t="str">
            <v xml:space="preserve">Forma sem reaproveitamento </v>
          </cell>
        </row>
        <row r="582">
          <cell r="B582" t="str">
            <v>6.1.33</v>
          </cell>
          <cell r="D582" t="str">
            <v>26.05.04</v>
          </cell>
          <cell r="E582" t="str">
            <v xml:space="preserve">Forma metálicas especial para vigas </v>
          </cell>
        </row>
        <row r="583">
          <cell r="B583" t="str">
            <v>6.1.34</v>
          </cell>
          <cell r="D583" t="str">
            <v>26.05.05</v>
          </cell>
          <cell r="E583" t="str">
            <v xml:space="preserve">Forma curva para concreto comum </v>
          </cell>
        </row>
        <row r="584">
          <cell r="B584" t="str">
            <v>6.1.35</v>
          </cell>
          <cell r="D584" t="str">
            <v>26.05.06</v>
          </cell>
          <cell r="E584" t="str">
            <v>Forma curva para concreto aparente</v>
          </cell>
        </row>
        <row r="585">
          <cell r="B585" t="str">
            <v>6.1.36</v>
          </cell>
          <cell r="D585" t="str">
            <v>26.06.01</v>
          </cell>
          <cell r="E585" t="str">
            <v xml:space="preserve">Aço CA-25 </v>
          </cell>
        </row>
        <row r="586">
          <cell r="B586" t="str">
            <v>6.1.37</v>
          </cell>
          <cell r="D586" t="str">
            <v>26.06.02</v>
          </cell>
          <cell r="E586" t="str">
            <v>Aço CA-50</v>
          </cell>
        </row>
        <row r="587">
          <cell r="B587" t="str">
            <v>6.1.38</v>
          </cell>
          <cell r="D587" t="str">
            <v>26.06.03</v>
          </cell>
          <cell r="E587" t="str">
            <v>Aço CA-60</v>
          </cell>
        </row>
        <row r="588">
          <cell r="B588" t="str">
            <v>6.1.39</v>
          </cell>
          <cell r="D588" t="str">
            <v>26.06.04</v>
          </cell>
          <cell r="E588" t="str">
            <v>Aço para concreto protendido</v>
          </cell>
        </row>
        <row r="589">
          <cell r="B589" t="str">
            <v>6.1.40</v>
          </cell>
          <cell r="D589" t="str">
            <v>26.06.05</v>
          </cell>
          <cell r="E589" t="str">
            <v xml:space="preserve">Tela metálica </v>
          </cell>
        </row>
        <row r="590">
          <cell r="B590" t="str">
            <v>6.1.41</v>
          </cell>
          <cell r="D590" t="str">
            <v>26.06.06</v>
          </cell>
          <cell r="E590" t="str">
            <v>Aço para concreto protendido ST 85/105</v>
          </cell>
        </row>
        <row r="591">
          <cell r="B591" t="str">
            <v>6.1.42</v>
          </cell>
          <cell r="D591" t="str">
            <v>26.07.03</v>
          </cell>
          <cell r="E591" t="str">
            <v xml:space="preserve">Apar. anc. p/ cabos de protensão ativo de 4 f -1/2" </v>
          </cell>
        </row>
        <row r="592">
          <cell r="B592" t="str">
            <v>6.1.43</v>
          </cell>
          <cell r="D592" t="str">
            <v>26.07.04</v>
          </cell>
          <cell r="E592" t="str">
            <v>Apar. anc. p/ cabos de protensão ativo de 6 f -1/2"</v>
          </cell>
        </row>
        <row r="593">
          <cell r="B593" t="str">
            <v>6.1.44</v>
          </cell>
          <cell r="D593" t="str">
            <v>26.07.05</v>
          </cell>
          <cell r="E593" t="str">
            <v xml:space="preserve">Apar. anc. p/ cabos de protensão ativo de 12 f -1/2" </v>
          </cell>
        </row>
        <row r="594">
          <cell r="B594" t="str">
            <v>6.1.45</v>
          </cell>
          <cell r="D594" t="str">
            <v>26.07.06</v>
          </cell>
          <cell r="E594" t="str">
            <v xml:space="preserve">Apar. anc. p/ cabos de protensão ativo de 19 f -1/2" </v>
          </cell>
        </row>
        <row r="595">
          <cell r="B595" t="str">
            <v>6.1.46</v>
          </cell>
          <cell r="D595" t="str">
            <v>26.07.09</v>
          </cell>
          <cell r="E595" t="str">
            <v xml:space="preserve">Apar. anc. p/ cabos de protensão pas. de 4 f -1/2" </v>
          </cell>
        </row>
        <row r="596">
          <cell r="B596" t="str">
            <v>6.1.47</v>
          </cell>
          <cell r="D596" t="str">
            <v>26.07.10</v>
          </cell>
          <cell r="E596" t="str">
            <v>Apar. anc. p/ cabos de protensão pas. de 6 f -1/2"</v>
          </cell>
        </row>
        <row r="597">
          <cell r="B597" t="str">
            <v>6.1.48</v>
          </cell>
          <cell r="D597" t="str">
            <v>26.07.12</v>
          </cell>
          <cell r="E597" t="str">
            <v xml:space="preserve">Apar. anc. p/ cabos de protensão pas. de 19 f -1/2" </v>
          </cell>
        </row>
        <row r="598">
          <cell r="B598" t="str">
            <v>6.1.49</v>
          </cell>
          <cell r="D598" t="str">
            <v>26.08.01</v>
          </cell>
          <cell r="E598" t="str">
            <v>Aparelho de apoio neoprene fretado</v>
          </cell>
        </row>
        <row r="599">
          <cell r="B599" t="str">
            <v>6.1.50</v>
          </cell>
          <cell r="D599" t="str">
            <v>26.08.02</v>
          </cell>
          <cell r="E599" t="str">
            <v>Aparelho de apoio neoprene com teflon</v>
          </cell>
        </row>
        <row r="600">
          <cell r="B600" t="str">
            <v>6.1.51</v>
          </cell>
          <cell r="D600" t="str">
            <v>26.08.03</v>
          </cell>
          <cell r="E600" t="str">
            <v xml:space="preserve">Articulação de concreto tipo "Freyssinet" </v>
          </cell>
        </row>
        <row r="601">
          <cell r="B601" t="str">
            <v>6.1.52</v>
          </cell>
          <cell r="D601" t="str">
            <v>26.09.01</v>
          </cell>
          <cell r="E601" t="str">
            <v>Concreto Fck 10 MPa</v>
          </cell>
        </row>
        <row r="602">
          <cell r="B602" t="str">
            <v>6.1.53</v>
          </cell>
          <cell r="D602" t="str">
            <v>26.09.02</v>
          </cell>
          <cell r="E602" t="str">
            <v>Concreto Fck 15 MPa</v>
          </cell>
        </row>
        <row r="603">
          <cell r="B603" t="str">
            <v>6.1.54</v>
          </cell>
          <cell r="D603" t="str">
            <v>26.09.03</v>
          </cell>
          <cell r="E603" t="str">
            <v>Concreto Fck 18 MPa</v>
          </cell>
        </row>
        <row r="604">
          <cell r="B604" t="str">
            <v>6.1.55</v>
          </cell>
          <cell r="D604" t="str">
            <v>26.09.04</v>
          </cell>
          <cell r="E604" t="str">
            <v>Concreto Fck 20 MPa</v>
          </cell>
        </row>
        <row r="605">
          <cell r="B605" t="str">
            <v>6.1.56</v>
          </cell>
          <cell r="D605" t="str">
            <v>26.09.05</v>
          </cell>
          <cell r="E605" t="str">
            <v>Concreto Fck 25 MPa</v>
          </cell>
        </row>
        <row r="606">
          <cell r="B606" t="str">
            <v>6.1.57</v>
          </cell>
          <cell r="D606" t="str">
            <v>26.09.06</v>
          </cell>
          <cell r="E606" t="str">
            <v xml:space="preserve">Concreto Fck 30 MPa </v>
          </cell>
        </row>
        <row r="607">
          <cell r="B607" t="str">
            <v>6.1.58</v>
          </cell>
          <cell r="D607" t="str">
            <v>26.09.07</v>
          </cell>
          <cell r="E607" t="str">
            <v>Concreto Ciclópico</v>
          </cell>
        </row>
        <row r="608">
          <cell r="B608" t="str">
            <v>6.1.59</v>
          </cell>
          <cell r="D608" t="str">
            <v>26.09.09</v>
          </cell>
          <cell r="E608" t="str">
            <v>Bombeamento p/ conc. qualquer resist.</v>
          </cell>
        </row>
        <row r="609">
          <cell r="B609" t="str">
            <v>6.1.60</v>
          </cell>
          <cell r="D609" t="str">
            <v>26.09.10</v>
          </cell>
          <cell r="E609" t="str">
            <v>Concreto Fck 12 MPa</v>
          </cell>
        </row>
        <row r="610">
          <cell r="B610" t="str">
            <v>6.1.61</v>
          </cell>
          <cell r="D610" t="str">
            <v>26.09.11</v>
          </cell>
          <cell r="E610" t="str">
            <v>Concreto Fck 16 Mpa</v>
          </cell>
        </row>
        <row r="611">
          <cell r="B611" t="str">
            <v>6.1.62</v>
          </cell>
          <cell r="D611" t="str">
            <v>26.09.12</v>
          </cell>
          <cell r="E611" t="str">
            <v>Concreto Fck 35 MPa</v>
          </cell>
        </row>
        <row r="612">
          <cell r="B612" t="str">
            <v>6.1.63</v>
          </cell>
          <cell r="D612" t="str">
            <v>26.09.13</v>
          </cell>
          <cell r="E612" t="str">
            <v>Concreto Fck 40 MPa</v>
          </cell>
        </row>
        <row r="613">
          <cell r="B613" t="str">
            <v>6.1.64</v>
          </cell>
          <cell r="D613" t="str">
            <v>26.10.01</v>
          </cell>
          <cell r="E613" t="str">
            <v>Junta/retração c/lábio polim. ab.15 até 40mm</v>
          </cell>
        </row>
        <row r="614">
          <cell r="B614" t="str">
            <v>6.1.65</v>
          </cell>
          <cell r="D614" t="str">
            <v>26.10.02</v>
          </cell>
          <cell r="E614" t="str">
            <v>Junta/retração c/lábio polim. ab.40 até 50mm</v>
          </cell>
        </row>
        <row r="615">
          <cell r="B615" t="str">
            <v>6.1.66</v>
          </cell>
          <cell r="D615" t="str">
            <v>26.10.03</v>
          </cell>
          <cell r="E615" t="str">
            <v>Junta/retração c/lábio polim. ab. 50 até 70mm</v>
          </cell>
        </row>
        <row r="616">
          <cell r="B616" t="str">
            <v>6.1.67</v>
          </cell>
          <cell r="D616" t="str">
            <v>26.10.04</v>
          </cell>
          <cell r="E616" t="str">
            <v>Junta de dilatação metálica</v>
          </cell>
        </row>
        <row r="617">
          <cell r="B617" t="str">
            <v>6.1.68</v>
          </cell>
          <cell r="D617" t="str">
            <v>26.10.05</v>
          </cell>
          <cell r="E617" t="str">
            <v>Juntas de dilatação metálica c/neoprene</v>
          </cell>
        </row>
        <row r="618">
          <cell r="B618" t="str">
            <v>6.1.69</v>
          </cell>
          <cell r="D618" t="str">
            <v>26.11.01</v>
          </cell>
          <cell r="E618" t="str">
            <v>G.c.intransponível tipo I - des. 5289</v>
          </cell>
        </row>
        <row r="619">
          <cell r="B619" t="str">
            <v>6.1.70</v>
          </cell>
          <cell r="D619" t="str">
            <v>26.11.02</v>
          </cell>
          <cell r="E619" t="str">
            <v>G.c.intransponível tipo II - des. 5307</v>
          </cell>
        </row>
        <row r="620">
          <cell r="B620" t="str">
            <v>6.1.71</v>
          </cell>
          <cell r="D620" t="str">
            <v>26.11.03</v>
          </cell>
          <cell r="E620" t="str">
            <v xml:space="preserve">G.c.de conc. pré passarela - des. 5370 </v>
          </cell>
        </row>
        <row r="621">
          <cell r="B621" t="str">
            <v>6.1.72</v>
          </cell>
          <cell r="D621" t="str">
            <v>26.11.04</v>
          </cell>
          <cell r="E621" t="str">
            <v xml:space="preserve">Barreira de seg.tipo New Jersey des-5396 </v>
          </cell>
        </row>
        <row r="622">
          <cell r="B622" t="str">
            <v>6.1.73</v>
          </cell>
          <cell r="D622" t="str">
            <v>26.11.05</v>
          </cell>
          <cell r="E622" t="str">
            <v>Barreira double face New Jersey des 5514</v>
          </cell>
        </row>
        <row r="623">
          <cell r="B623" t="str">
            <v>6.1.74</v>
          </cell>
          <cell r="D623" t="str">
            <v>26.11.06</v>
          </cell>
          <cell r="E623" t="str">
            <v>Barreira double face New Jersey O.A.E.des 5464</v>
          </cell>
        </row>
        <row r="624">
          <cell r="B624" t="str">
            <v>6.1.75</v>
          </cell>
          <cell r="D624" t="str">
            <v>26.11.07</v>
          </cell>
          <cell r="E624" t="str">
            <v>Barreira double face New Jersey des 5465</v>
          </cell>
        </row>
        <row r="625">
          <cell r="B625" t="str">
            <v>6.1.76</v>
          </cell>
          <cell r="D625" t="str">
            <v>26.11.08</v>
          </cell>
          <cell r="E625" t="str">
            <v>Barreira com passeio p/ O.A.E. - des 5397</v>
          </cell>
        </row>
        <row r="626">
          <cell r="B626" t="str">
            <v>6.1.77</v>
          </cell>
          <cell r="D626" t="str">
            <v>26.12.01</v>
          </cell>
          <cell r="E626" t="str">
            <v>Tubo de pvc perfurado ou não D=0,050m</v>
          </cell>
        </row>
        <row r="627">
          <cell r="B627" t="str">
            <v>6.1.78</v>
          </cell>
          <cell r="D627" t="str">
            <v>26.12.03</v>
          </cell>
          <cell r="E627" t="str">
            <v>Tubo de pvc perfurado ou não D=0,10m</v>
          </cell>
        </row>
        <row r="628">
          <cell r="B628" t="str">
            <v>6.1.79</v>
          </cell>
          <cell r="D628" t="str">
            <v>26.12.04</v>
          </cell>
          <cell r="E628" t="str">
            <v>Tubo de pvc perfurado ou não D=0,15m</v>
          </cell>
        </row>
        <row r="629">
          <cell r="B629" t="str">
            <v>6.1.80</v>
          </cell>
          <cell r="D629" t="str">
            <v>26.13.01</v>
          </cell>
          <cell r="E629" t="str">
            <v>Lançamento viga P&lt;= 50ton-guindaste autoprop</v>
          </cell>
        </row>
        <row r="630">
          <cell r="B630" t="str">
            <v>6.1.81</v>
          </cell>
          <cell r="D630" t="str">
            <v>26.13.02</v>
          </cell>
          <cell r="E630" t="str">
            <v>Lançamento viga 50&lt;P&lt;=80 -guind. Autoprop</v>
          </cell>
        </row>
        <row r="631">
          <cell r="B631" t="str">
            <v>6.1.82</v>
          </cell>
          <cell r="D631" t="str">
            <v>26.14.01</v>
          </cell>
          <cell r="E631" t="str">
            <v>Esgotamento continuo água</v>
          </cell>
        </row>
        <row r="632">
          <cell r="B632" t="str">
            <v>6.1.83</v>
          </cell>
          <cell r="D632" t="str">
            <v>26.14.03</v>
          </cell>
          <cell r="E632" t="str">
            <v>Parede ensecadeira com prancha - esp. 0,05m</v>
          </cell>
        </row>
        <row r="633">
          <cell r="B633" t="str">
            <v>6.1.84</v>
          </cell>
          <cell r="D633" t="str">
            <v>26.14.04</v>
          </cell>
          <cell r="E633" t="str">
            <v>Parede ensecadeira com prancha - esp. 0,075m</v>
          </cell>
        </row>
        <row r="634">
          <cell r="B634" t="str">
            <v>6.1.85</v>
          </cell>
          <cell r="D634" t="str">
            <v>26.15.01</v>
          </cell>
          <cell r="E634" t="str">
            <v>Enrocamento pedra arrumada</v>
          </cell>
        </row>
        <row r="635">
          <cell r="B635" t="str">
            <v>6.1.86</v>
          </cell>
          <cell r="D635" t="str">
            <v>26.15.02</v>
          </cell>
          <cell r="E635" t="str">
            <v>Enrocamento pedra arrumada e rejuntada</v>
          </cell>
        </row>
        <row r="636">
          <cell r="B636" t="str">
            <v>6.1.87</v>
          </cell>
          <cell r="D636" t="str">
            <v>26.15.03</v>
          </cell>
          <cell r="E636" t="str">
            <v>Enrocamento pedra jogada</v>
          </cell>
        </row>
        <row r="638">
          <cell r="B638" t="str">
            <v>Cód. Colinas</v>
          </cell>
          <cell r="D638" t="str">
            <v>Código</v>
          </cell>
          <cell r="E638" t="str">
            <v>Serviços</v>
          </cell>
        </row>
        <row r="641">
          <cell r="D641" t="str">
            <v>FASE-27 RECUPERAÇÃO DE OBRAS ARTE ESPECIAIS</v>
          </cell>
        </row>
        <row r="642">
          <cell r="B642" t="str">
            <v>7.1.1</v>
          </cell>
          <cell r="D642" t="str">
            <v>27.01.01</v>
          </cell>
          <cell r="E642" t="str">
            <v>Remoção manual de concreto segregado</v>
          </cell>
        </row>
        <row r="643">
          <cell r="B643" t="str">
            <v>7.1.2</v>
          </cell>
          <cell r="D643" t="str">
            <v>27.01.02</v>
          </cell>
          <cell r="E643" t="str">
            <v>Demolição de concreto simples</v>
          </cell>
        </row>
        <row r="644">
          <cell r="B644" t="str">
            <v>7.1.3</v>
          </cell>
          <cell r="D644" t="str">
            <v>27.01.03</v>
          </cell>
          <cell r="E644" t="str">
            <v>Demolição de concreto armado</v>
          </cell>
        </row>
        <row r="645">
          <cell r="B645" t="str">
            <v>7.1.4</v>
          </cell>
          <cell r="D645" t="str">
            <v>27.01.04</v>
          </cell>
          <cell r="E645" t="str">
            <v xml:space="preserve">Remoção, carga e transp. entulho em geral </v>
          </cell>
        </row>
        <row r="646">
          <cell r="B646" t="str">
            <v>7.1.5</v>
          </cell>
          <cell r="D646" t="str">
            <v>27.02.01</v>
          </cell>
          <cell r="E646" t="str">
            <v>Apic. manual concreto c/ eliminação sup. lisas</v>
          </cell>
        </row>
        <row r="647">
          <cell r="B647" t="str">
            <v>7.1.6</v>
          </cell>
          <cell r="D647" t="str">
            <v>27.02.02</v>
          </cell>
          <cell r="E647" t="str">
            <v>Limpeza com jato d´água s/ sup. de concreto</v>
          </cell>
        </row>
        <row r="648">
          <cell r="B648" t="str">
            <v>7.1.7</v>
          </cell>
          <cell r="D648" t="str">
            <v>27.02.03</v>
          </cell>
          <cell r="E648" t="str">
            <v>Lixamento manual da superfície de concreto</v>
          </cell>
        </row>
        <row r="649">
          <cell r="B649" t="str">
            <v>7.1.8</v>
          </cell>
          <cell r="D649" t="str">
            <v>27.02.04</v>
          </cell>
          <cell r="E649" t="str">
            <v>Jateamento de concreto com areia</v>
          </cell>
        </row>
        <row r="650">
          <cell r="B650" t="str">
            <v>7.1.9</v>
          </cell>
          <cell r="D650" t="str">
            <v>27.02.05</v>
          </cell>
          <cell r="E650" t="str">
            <v>Jateamento em estr. concreto com água</v>
          </cell>
        </row>
        <row r="651">
          <cell r="B651" t="str">
            <v>7.1.10</v>
          </cell>
          <cell r="D651" t="str">
            <v>27.02.06</v>
          </cell>
          <cell r="E651" t="str">
            <v>Jateamento ao metal quase branco c/ areia</v>
          </cell>
        </row>
        <row r="652">
          <cell r="B652" t="str">
            <v>7.1.11</v>
          </cell>
          <cell r="D652" t="str">
            <v>27.02.07</v>
          </cell>
          <cell r="E652" t="str">
            <v>Jateamento ao metal branco com areia</v>
          </cell>
        </row>
        <row r="653">
          <cell r="B653" t="str">
            <v>7.1.12</v>
          </cell>
          <cell r="D653" t="str">
            <v>27.02.08</v>
          </cell>
          <cell r="E653" t="str">
            <v>Limpeza manual com escova de aço para aço</v>
          </cell>
        </row>
        <row r="654">
          <cell r="B654" t="str">
            <v>7.1.13</v>
          </cell>
          <cell r="D654" t="str">
            <v>27.02.09</v>
          </cell>
          <cell r="E654" t="str">
            <v>Limpeza manual c/escova aço para concreto</v>
          </cell>
        </row>
        <row r="655">
          <cell r="B655" t="str">
            <v>7.1.14</v>
          </cell>
          <cell r="D655" t="str">
            <v>27.03.01</v>
          </cell>
          <cell r="E655" t="str">
            <v>Andaime de madeira</v>
          </cell>
        </row>
        <row r="656">
          <cell r="B656" t="str">
            <v>7.1.15</v>
          </cell>
          <cell r="D656" t="str">
            <v>27.03.02</v>
          </cell>
          <cell r="E656" t="str">
            <v>Andaime tubular</v>
          </cell>
        </row>
        <row r="657">
          <cell r="B657" t="str">
            <v>7.1.16</v>
          </cell>
          <cell r="D657" t="str">
            <v>27.03.03</v>
          </cell>
          <cell r="E657" t="str">
            <v>Andaime suspenso</v>
          </cell>
        </row>
        <row r="658">
          <cell r="B658" t="str">
            <v>7.1.17</v>
          </cell>
          <cell r="D658" t="str">
            <v>27.04.01</v>
          </cell>
          <cell r="E658" t="str">
            <v xml:space="preserve">Furo no concreto D=1" profund. de 05cm </v>
          </cell>
        </row>
        <row r="659">
          <cell r="B659" t="str">
            <v>7.1.18</v>
          </cell>
          <cell r="D659" t="str">
            <v>27.04.02</v>
          </cell>
          <cell r="E659" t="str">
            <v>Furo no concreto D=1" profund. de 15cm</v>
          </cell>
        </row>
        <row r="660">
          <cell r="B660" t="str">
            <v>7.1.19</v>
          </cell>
          <cell r="D660" t="str">
            <v>27.04.03</v>
          </cell>
          <cell r="E660" t="str">
            <v xml:space="preserve">Furo no concreto D=1" profund. de 30cm </v>
          </cell>
        </row>
        <row r="661">
          <cell r="B661" t="str">
            <v>7.1.20</v>
          </cell>
          <cell r="D661" t="str">
            <v>27.04.04</v>
          </cell>
          <cell r="E661" t="str">
            <v>Furo no concreto D=3/4" profund. de 05cm</v>
          </cell>
        </row>
        <row r="662">
          <cell r="B662" t="str">
            <v>7.1.21</v>
          </cell>
          <cell r="D662" t="str">
            <v>27.04.05</v>
          </cell>
          <cell r="E662" t="str">
            <v>Furo no concreto D=3/4" profund. de 15cm</v>
          </cell>
        </row>
        <row r="663">
          <cell r="B663" t="str">
            <v>7.1.22</v>
          </cell>
          <cell r="D663" t="str">
            <v>27.04.06</v>
          </cell>
          <cell r="E663" t="str">
            <v>Furo no concreto D=3/4" profund. de 30cm</v>
          </cell>
        </row>
        <row r="664">
          <cell r="B664" t="str">
            <v>7.1.23</v>
          </cell>
          <cell r="D664" t="str">
            <v>27.04.07</v>
          </cell>
          <cell r="E664" t="str">
            <v>Furo no concreto D=1/2" profund. de 05cm</v>
          </cell>
        </row>
        <row r="665">
          <cell r="B665" t="str">
            <v>7.1.24</v>
          </cell>
          <cell r="D665" t="str">
            <v>27.04.08</v>
          </cell>
          <cell r="E665" t="str">
            <v>Furo no concreto D=1/2" profund. de 15cm</v>
          </cell>
        </row>
        <row r="666">
          <cell r="B666" t="str">
            <v>7.1.25</v>
          </cell>
          <cell r="D666" t="str">
            <v>27.04.09</v>
          </cell>
          <cell r="E666" t="str">
            <v>Furo no concreto D=1/2" profund. de 30cm</v>
          </cell>
        </row>
        <row r="667">
          <cell r="B667" t="str">
            <v>7.1.26</v>
          </cell>
          <cell r="D667" t="str">
            <v>27.04.10</v>
          </cell>
          <cell r="E667" t="str">
            <v>Furo no concreto D=3/8" profund. de 05cm</v>
          </cell>
        </row>
        <row r="668">
          <cell r="B668" t="str">
            <v>7.1.27</v>
          </cell>
          <cell r="D668" t="str">
            <v>27.04.11</v>
          </cell>
          <cell r="E668" t="str">
            <v>Furo no concreto D=3/8" profund. de 15cm</v>
          </cell>
        </row>
        <row r="669">
          <cell r="B669" t="str">
            <v>7.1.28</v>
          </cell>
          <cell r="D669" t="str">
            <v>27.04.12</v>
          </cell>
          <cell r="E669" t="str">
            <v>Furo no concreto D=3/8" profund. de 30cm</v>
          </cell>
        </row>
        <row r="670">
          <cell r="B670" t="str">
            <v>7.1.29</v>
          </cell>
          <cell r="D670" t="str">
            <v>27.05.01</v>
          </cell>
          <cell r="E670" t="str">
            <v>Forma plana para conc. armado comum</v>
          </cell>
        </row>
        <row r="671">
          <cell r="B671" t="str">
            <v>7.1.30</v>
          </cell>
          <cell r="D671" t="str">
            <v>27.05.02</v>
          </cell>
          <cell r="E671" t="str">
            <v>Forma plana p/conc.protend. ou aparente</v>
          </cell>
        </row>
        <row r="672">
          <cell r="B672" t="str">
            <v>7.1.31</v>
          </cell>
          <cell r="D672" t="str">
            <v>27.05.03</v>
          </cell>
          <cell r="E672" t="str">
            <v>Formas metálica para concreto</v>
          </cell>
        </row>
        <row r="673">
          <cell r="B673" t="str">
            <v>7.1.32</v>
          </cell>
          <cell r="D673" t="str">
            <v>27.06.01</v>
          </cell>
          <cell r="E673" t="str">
            <v>Aço CA-25</v>
          </cell>
        </row>
        <row r="674">
          <cell r="B674" t="str">
            <v>7.1.33</v>
          </cell>
          <cell r="D674" t="str">
            <v xml:space="preserve">27.06.02 </v>
          </cell>
          <cell r="E674" t="str">
            <v>Aço CA-50</v>
          </cell>
        </row>
        <row r="675">
          <cell r="B675" t="str">
            <v>7.1.34</v>
          </cell>
          <cell r="D675" t="str">
            <v>27.06.03</v>
          </cell>
          <cell r="E675" t="str">
            <v>Aço CA-60</v>
          </cell>
        </row>
        <row r="676">
          <cell r="B676" t="str">
            <v>7.1.35</v>
          </cell>
          <cell r="D676" t="str">
            <v>27.06.04</v>
          </cell>
          <cell r="E676" t="str">
            <v>Aço para concreto protendido</v>
          </cell>
        </row>
        <row r="677">
          <cell r="B677" t="str">
            <v>7.1.36</v>
          </cell>
          <cell r="D677" t="str">
            <v>27.06.05</v>
          </cell>
          <cell r="E677" t="str">
            <v>Tela metálica</v>
          </cell>
        </row>
        <row r="678">
          <cell r="B678" t="str">
            <v>7.1.37</v>
          </cell>
          <cell r="D678" t="str">
            <v>27.06.06</v>
          </cell>
          <cell r="E678" t="str">
            <v>Substituição de aço da armadura</v>
          </cell>
        </row>
        <row r="679">
          <cell r="B679" t="str">
            <v>7.1.38</v>
          </cell>
          <cell r="D679" t="str">
            <v>27.06.07</v>
          </cell>
          <cell r="E679" t="str">
            <v>Retirada da armadura corroída</v>
          </cell>
        </row>
        <row r="680">
          <cell r="B680" t="str">
            <v>7.1.39</v>
          </cell>
          <cell r="D680" t="str">
            <v>27.06.08</v>
          </cell>
          <cell r="E680" t="str">
            <v>Aço para concreto protendido ST 85/105</v>
          </cell>
        </row>
        <row r="681">
          <cell r="B681" t="str">
            <v>7.1.40</v>
          </cell>
          <cell r="D681" t="str">
            <v>27.06.09</v>
          </cell>
          <cell r="E681" t="str">
            <v>Emenda barras de aço com luva prensada d=12mm</v>
          </cell>
        </row>
        <row r="682">
          <cell r="B682" t="str">
            <v>7.1.41</v>
          </cell>
          <cell r="D682" t="str">
            <v>27.06.10</v>
          </cell>
          <cell r="E682" t="str">
            <v>Emenda barras de aço com luva prensada d=16mm</v>
          </cell>
        </row>
        <row r="683">
          <cell r="B683" t="str">
            <v>7.1.42</v>
          </cell>
          <cell r="D683" t="str">
            <v>27.06.11</v>
          </cell>
          <cell r="E683" t="str">
            <v>Emenda barras de aço com luva prensada d=20mm</v>
          </cell>
        </row>
        <row r="684">
          <cell r="B684" t="str">
            <v>7.1.43</v>
          </cell>
          <cell r="D684" t="str">
            <v>27.06.12</v>
          </cell>
          <cell r="E684" t="str">
            <v>Emenda barras de aço com luva prensada d=25mm</v>
          </cell>
        </row>
        <row r="685">
          <cell r="B685" t="str">
            <v>7.1.44</v>
          </cell>
          <cell r="D685" t="str">
            <v>27.06.13</v>
          </cell>
          <cell r="E685" t="str">
            <v>Emenda barras de aço com rosca d=12mm</v>
          </cell>
        </row>
        <row r="686">
          <cell r="B686" t="str">
            <v>7.1.45</v>
          </cell>
          <cell r="D686" t="str">
            <v>27.06.14</v>
          </cell>
          <cell r="E686" t="str">
            <v>Emenda barras de aço com rosca d=16mm</v>
          </cell>
        </row>
        <row r="687">
          <cell r="B687" t="str">
            <v>7.1.46</v>
          </cell>
          <cell r="D687" t="str">
            <v>27.06.15</v>
          </cell>
          <cell r="E687" t="str">
            <v>Emenda barras de aço com rosca d=20mm</v>
          </cell>
        </row>
        <row r="688">
          <cell r="B688" t="str">
            <v>7.1.47</v>
          </cell>
          <cell r="D688" t="str">
            <v>27.06.16</v>
          </cell>
          <cell r="E688" t="str">
            <v>Emenda barras de aço com rosca d=25mm</v>
          </cell>
        </row>
        <row r="689">
          <cell r="B689" t="str">
            <v>7.1.48</v>
          </cell>
          <cell r="D689" t="str">
            <v>27.06.17</v>
          </cell>
          <cell r="E689" t="str">
            <v xml:space="preserve">Chumbamento barras c/ resina epox. Injecão </v>
          </cell>
        </row>
        <row r="690">
          <cell r="B690" t="str">
            <v>7.1.49</v>
          </cell>
          <cell r="D690" t="str">
            <v>27.07.03</v>
          </cell>
          <cell r="E690" t="str">
            <v>Apar. anc. p/ cabos de protensão ativo de 4 f -1/2"</v>
          </cell>
        </row>
        <row r="691">
          <cell r="B691" t="str">
            <v>7.1.50</v>
          </cell>
          <cell r="D691" t="str">
            <v>27.07.04</v>
          </cell>
          <cell r="E691" t="str">
            <v>Apar. anc. p/ cabos de protensão ativo de 6 f -1/2"</v>
          </cell>
        </row>
        <row r="692">
          <cell r="B692" t="str">
            <v>7.1.51</v>
          </cell>
          <cell r="D692" t="str">
            <v>27.07.05</v>
          </cell>
          <cell r="E692" t="str">
            <v>Apar. anc. p/ cabos de protensão ativo de 12 f -1/2"</v>
          </cell>
        </row>
        <row r="693">
          <cell r="B693" t="str">
            <v>7.1.52</v>
          </cell>
          <cell r="D693" t="str">
            <v xml:space="preserve">27.07.06 </v>
          </cell>
          <cell r="E693" t="str">
            <v>Apar. anc. p/ cabos de protensão ativo de 19 f -1/2"</v>
          </cell>
        </row>
        <row r="694">
          <cell r="B694" t="str">
            <v>7.1.53</v>
          </cell>
          <cell r="D694" t="str">
            <v>27.07.09</v>
          </cell>
          <cell r="E694" t="str">
            <v xml:space="preserve">Apar. anc. p/ cabos de protensão pas. de 4 f -1/2" </v>
          </cell>
        </row>
        <row r="695">
          <cell r="B695" t="str">
            <v>7.1.54</v>
          </cell>
          <cell r="D695" t="str">
            <v>27.07.10</v>
          </cell>
          <cell r="E695" t="str">
            <v>Apar. anc. p/ cabos de protensão pas. de 6 f -1/2"</v>
          </cell>
        </row>
        <row r="696">
          <cell r="B696" t="str">
            <v>7.1.55</v>
          </cell>
          <cell r="D696" t="str">
            <v xml:space="preserve">27.07.12 </v>
          </cell>
          <cell r="E696" t="str">
            <v xml:space="preserve">Apar. anc. p/ cabos de protensão pas. de 19 f -1/2" </v>
          </cell>
        </row>
        <row r="697">
          <cell r="B697" t="str">
            <v>7.1.56</v>
          </cell>
          <cell r="D697" t="str">
            <v>27.08.01</v>
          </cell>
          <cell r="E697" t="str">
            <v>Substituição aparelho apoio neoprene fretado</v>
          </cell>
        </row>
        <row r="698">
          <cell r="B698" t="str">
            <v>7.1.57</v>
          </cell>
          <cell r="D698" t="str">
            <v>27.08.02</v>
          </cell>
          <cell r="E698" t="str">
            <v>Substituição aparelho apoio neoprene c/teflon</v>
          </cell>
        </row>
        <row r="699">
          <cell r="B699" t="str">
            <v>7.1.58</v>
          </cell>
          <cell r="D699" t="str">
            <v>27.09.01</v>
          </cell>
          <cell r="E699" t="str">
            <v>Concreto Fck 10 MPa</v>
          </cell>
        </row>
        <row r="700">
          <cell r="B700" t="str">
            <v>7.1.59</v>
          </cell>
          <cell r="D700" t="str">
            <v>27.09.02</v>
          </cell>
          <cell r="E700" t="str">
            <v>Concreto Fck 15 MPa</v>
          </cell>
        </row>
        <row r="701">
          <cell r="B701" t="str">
            <v>7.1.60</v>
          </cell>
          <cell r="D701" t="str">
            <v xml:space="preserve">27.09.03 </v>
          </cell>
          <cell r="E701" t="str">
            <v>Concreto Fck 18 MPa</v>
          </cell>
        </row>
        <row r="702">
          <cell r="B702" t="str">
            <v>7.1.61</v>
          </cell>
          <cell r="D702" t="str">
            <v>27.09.04</v>
          </cell>
          <cell r="E702" t="str">
            <v>Concreto Fck 20 MPa</v>
          </cell>
        </row>
        <row r="703">
          <cell r="B703" t="str">
            <v>7.1.62</v>
          </cell>
          <cell r="D703" t="str">
            <v>27.09.05</v>
          </cell>
          <cell r="E703" t="str">
            <v>Concreto Fck 25 MPa</v>
          </cell>
        </row>
        <row r="704">
          <cell r="B704" t="str">
            <v>7.1.63</v>
          </cell>
          <cell r="D704" t="str">
            <v>27.09.07</v>
          </cell>
          <cell r="E704" t="str">
            <v>Concreto Fck 30 MPa</v>
          </cell>
        </row>
        <row r="705">
          <cell r="B705" t="str">
            <v>7.1.64</v>
          </cell>
          <cell r="D705" t="str">
            <v>27.09.08</v>
          </cell>
          <cell r="E705" t="str">
            <v>Concreto Ciclópico</v>
          </cell>
        </row>
        <row r="706">
          <cell r="B706" t="str">
            <v>7.1.65</v>
          </cell>
          <cell r="D706" t="str">
            <v xml:space="preserve">27.09.09 </v>
          </cell>
          <cell r="E706" t="str">
            <v>Concreto Projetado, medido na seção</v>
          </cell>
        </row>
        <row r="707">
          <cell r="B707" t="str">
            <v>7.1.66</v>
          </cell>
          <cell r="D707" t="str">
            <v>27.09.10</v>
          </cell>
          <cell r="E707" t="str">
            <v xml:space="preserve">Bombeamento p/ conc. qualquer resist. </v>
          </cell>
        </row>
        <row r="708">
          <cell r="B708" t="str">
            <v>7.1.67</v>
          </cell>
          <cell r="D708" t="str">
            <v>27.09.11</v>
          </cell>
          <cell r="E708" t="str">
            <v>Concreto grout alta resistência</v>
          </cell>
        </row>
        <row r="709">
          <cell r="B709" t="str">
            <v>7.1.68</v>
          </cell>
          <cell r="D709" t="str">
            <v>27.09.12</v>
          </cell>
          <cell r="E709" t="str">
            <v>Enchimento com concreto celular</v>
          </cell>
        </row>
        <row r="710">
          <cell r="B710" t="str">
            <v>7.1.69</v>
          </cell>
          <cell r="D710" t="str">
            <v>27.09.13</v>
          </cell>
          <cell r="E710" t="str">
            <v>Concreto Fck 12 Mpa</v>
          </cell>
        </row>
        <row r="711">
          <cell r="B711" t="str">
            <v>7.1.70</v>
          </cell>
          <cell r="D711" t="str">
            <v>27.09.14</v>
          </cell>
          <cell r="E711" t="str">
            <v>Concreto Fck 16 Mpa</v>
          </cell>
        </row>
        <row r="712">
          <cell r="B712" t="str">
            <v>7.1.71</v>
          </cell>
          <cell r="D712" t="str">
            <v>27.09.15</v>
          </cell>
          <cell r="E712" t="str">
            <v>Concreto Fck 35 Mpa</v>
          </cell>
        </row>
        <row r="713">
          <cell r="B713" t="str">
            <v>7.1.72</v>
          </cell>
          <cell r="D713" t="str">
            <v>27.09.16</v>
          </cell>
          <cell r="E713" t="str">
            <v>Concreto Fck 40 Mpa</v>
          </cell>
        </row>
        <row r="714">
          <cell r="B714" t="str">
            <v>7.1.73</v>
          </cell>
          <cell r="D714" t="str">
            <v>27.10.01</v>
          </cell>
          <cell r="E714" t="str">
            <v>Junta/retração c/lábio polim. ab.15 até 40mm-subst.</v>
          </cell>
        </row>
        <row r="715">
          <cell r="B715" t="str">
            <v>7.1.74</v>
          </cell>
          <cell r="D715" t="str">
            <v>27.10.02</v>
          </cell>
          <cell r="E715" t="str">
            <v>Junta/retração c/lábio polim. ab.40 até 50mm-subst.</v>
          </cell>
        </row>
        <row r="716">
          <cell r="B716" t="str">
            <v>7.1.75</v>
          </cell>
          <cell r="D716" t="str">
            <v>27.10.03</v>
          </cell>
          <cell r="E716" t="str">
            <v>Junta/retração c/lábio polim. ab. 50 até 70mm-subst.</v>
          </cell>
        </row>
        <row r="717">
          <cell r="B717" t="str">
            <v>7.1.76</v>
          </cell>
          <cell r="D717" t="str">
            <v>27.10.04</v>
          </cell>
          <cell r="E717" t="str">
            <v>Substituição de junta metálica</v>
          </cell>
        </row>
        <row r="718">
          <cell r="B718" t="str">
            <v>7.1.77</v>
          </cell>
          <cell r="D718" t="str">
            <v>27.11.01</v>
          </cell>
          <cell r="E718" t="str">
            <v>Preparação e aplicação de argamassa</v>
          </cell>
        </row>
        <row r="719">
          <cell r="B719" t="str">
            <v>7.1.78</v>
          </cell>
          <cell r="D719" t="str">
            <v>27.11.02</v>
          </cell>
          <cell r="E719" t="str">
            <v>Ades.epoxi p/ trincas e fis.extrut.(incl. furo e mang.)</v>
          </cell>
        </row>
        <row r="720">
          <cell r="B720" t="str">
            <v>7.1.79</v>
          </cell>
          <cell r="D720" t="str">
            <v>27.11.03</v>
          </cell>
          <cell r="E720" t="str">
            <v>Injeção de calda de cimento</v>
          </cell>
        </row>
        <row r="721">
          <cell r="B721" t="str">
            <v>7.1.80</v>
          </cell>
          <cell r="D721" t="str">
            <v>27.11.05</v>
          </cell>
          <cell r="E721" t="str">
            <v>Injeção de calda de cimento em bainhas</v>
          </cell>
        </row>
        <row r="722">
          <cell r="B722" t="str">
            <v>7.1.81</v>
          </cell>
          <cell r="D722" t="str">
            <v>27.11.09</v>
          </cell>
          <cell r="E722" t="str">
            <v>Argamassa de cimento e areia traço 1:6</v>
          </cell>
        </row>
        <row r="723">
          <cell r="B723" t="str">
            <v>7.1.82</v>
          </cell>
          <cell r="D723" t="str">
            <v>27.11.10</v>
          </cell>
          <cell r="E723" t="str">
            <v>Argamassa cimento e areia traço 1:3 esp 2cm</v>
          </cell>
        </row>
        <row r="724">
          <cell r="B724" t="str">
            <v>7.1.83</v>
          </cell>
          <cell r="D724" t="str">
            <v>27.12.01</v>
          </cell>
          <cell r="E724" t="str">
            <v>Tubo de pvc perfurado ou não D=0,050m</v>
          </cell>
        </row>
        <row r="725">
          <cell r="B725" t="str">
            <v>7.1.84</v>
          </cell>
          <cell r="D725" t="str">
            <v>27.12.03</v>
          </cell>
          <cell r="E725" t="str">
            <v>Tubo de pvc perfurado ou não D=0,10m</v>
          </cell>
        </row>
        <row r="726">
          <cell r="B726" t="str">
            <v>7.1.85</v>
          </cell>
          <cell r="D726" t="str">
            <v>27.12.04</v>
          </cell>
          <cell r="E726" t="str">
            <v xml:space="preserve">Tubo de pvc perfurado ou não D=0,15m </v>
          </cell>
        </row>
        <row r="727">
          <cell r="B727" t="str">
            <v>7.1.86</v>
          </cell>
          <cell r="D727" t="str">
            <v>27.13.02</v>
          </cell>
          <cell r="E727" t="str">
            <v>Aditivo super plastificante</v>
          </cell>
        </row>
        <row r="728">
          <cell r="B728" t="str">
            <v>7.1.87</v>
          </cell>
          <cell r="D728" t="str">
            <v>27.13.03</v>
          </cell>
          <cell r="E728" t="str">
            <v>Aditivo super fluidificante</v>
          </cell>
        </row>
        <row r="729">
          <cell r="B729" t="str">
            <v>7.1.88</v>
          </cell>
          <cell r="D729" t="str">
            <v>27.13.04</v>
          </cell>
          <cell r="E729" t="str">
            <v xml:space="preserve">Aditivo acelerador de pega </v>
          </cell>
        </row>
        <row r="730">
          <cell r="B730" t="str">
            <v>7.1.89</v>
          </cell>
          <cell r="D730" t="str">
            <v>27.13.05</v>
          </cell>
          <cell r="E730" t="str">
            <v>Aditivo retardador de pega</v>
          </cell>
        </row>
        <row r="731">
          <cell r="B731" t="str">
            <v>7.1.90</v>
          </cell>
          <cell r="D731" t="str">
            <v>27.14.03</v>
          </cell>
          <cell r="E731" t="str">
            <v>Pintura a base de epoxi - 2 demãos</v>
          </cell>
        </row>
        <row r="733">
          <cell r="B733" t="str">
            <v>Cód. Colinas</v>
          </cell>
          <cell r="D733" t="str">
            <v>Código</v>
          </cell>
          <cell r="E733" t="str">
            <v>Serviços</v>
          </cell>
        </row>
        <row r="736">
          <cell r="D736" t="str">
            <v>FASE 28 - SINALIZAÇÃO E ELEMENTOS DE SEGURANÇA</v>
          </cell>
        </row>
        <row r="737">
          <cell r="B737" t="str">
            <v>8.1.1</v>
          </cell>
          <cell r="D737" t="str">
            <v>28.01.02</v>
          </cell>
          <cell r="E737" t="str">
            <v>Placa de aço + GT</v>
          </cell>
        </row>
        <row r="738">
          <cell r="B738" t="str">
            <v>8.1.2</v>
          </cell>
          <cell r="D738" t="str">
            <v>28.01.04</v>
          </cell>
          <cell r="E738" t="str">
            <v>Placa de aço GT+ GT</v>
          </cell>
        </row>
        <row r="739">
          <cell r="B739" t="str">
            <v>8.1.3</v>
          </cell>
          <cell r="D739" t="str">
            <v>28.01.05</v>
          </cell>
          <cell r="E739" t="str">
            <v>Placa de aço GT+ AI</v>
          </cell>
        </row>
        <row r="740">
          <cell r="B740" t="str">
            <v>8.1.4</v>
          </cell>
          <cell r="D740" t="str">
            <v>28.01.07</v>
          </cell>
          <cell r="E740" t="str">
            <v>Placa alumínio mod. GT+GT</v>
          </cell>
        </row>
        <row r="741">
          <cell r="B741" t="str">
            <v>8.1.5</v>
          </cell>
          <cell r="D741" t="str">
            <v>28.01.08</v>
          </cell>
          <cell r="E741" t="str">
            <v xml:space="preserve">Placa al. mod. GT+AI </v>
          </cell>
        </row>
        <row r="742">
          <cell r="B742" t="str">
            <v>8.1.6</v>
          </cell>
          <cell r="D742" t="str">
            <v>28.01.10</v>
          </cell>
          <cell r="E742" t="str">
            <v xml:space="preserve">Placa al.mod.Ed./Ob.GT+Vinil </v>
          </cell>
        </row>
        <row r="743">
          <cell r="B743" t="str">
            <v>8.1.7</v>
          </cell>
          <cell r="D743" t="str">
            <v>28.01.17</v>
          </cell>
          <cell r="E743" t="str">
            <v xml:space="preserve">Placa em al. mod. p/Port/Semi-Port - GT+GT </v>
          </cell>
        </row>
        <row r="744">
          <cell r="B744" t="str">
            <v>8.1.8</v>
          </cell>
          <cell r="D744" t="str">
            <v>28.01.18</v>
          </cell>
          <cell r="E744" t="str">
            <v>Placa al. mod. p/Port./Semi GT+AI</v>
          </cell>
        </row>
        <row r="745">
          <cell r="B745" t="str">
            <v>8.1.9</v>
          </cell>
          <cell r="D745" t="str">
            <v>28.03.01</v>
          </cell>
          <cell r="E745" t="str">
            <v>Sinaliz.hor. res.alquid. + bor.clor.</v>
          </cell>
        </row>
        <row r="746">
          <cell r="B746" t="str">
            <v>8.1.10</v>
          </cell>
          <cell r="D746" t="str">
            <v>28.03.02</v>
          </cell>
          <cell r="E746" t="str">
            <v xml:space="preserve">Sinaliz.hor. c/resina vinilica ou acrilica </v>
          </cell>
        </row>
        <row r="747">
          <cell r="B747" t="str">
            <v>8.1.11</v>
          </cell>
          <cell r="D747" t="str">
            <v>28.03.03</v>
          </cell>
          <cell r="E747" t="str">
            <v xml:space="preserve">Sinaliz.hor. com termoplast. Hot-spray </v>
          </cell>
        </row>
        <row r="748">
          <cell r="B748" t="str">
            <v>8.1.12</v>
          </cell>
          <cell r="D748" t="str">
            <v>28.03.04</v>
          </cell>
          <cell r="E748" t="str">
            <v xml:space="preserve">Sinaliz.hor. c/termoplast.spray- c/visib </v>
          </cell>
        </row>
        <row r="749">
          <cell r="B749" t="str">
            <v>8.1.13</v>
          </cell>
          <cell r="D749" t="str">
            <v>28.03.05</v>
          </cell>
          <cell r="E749" t="str">
            <v>Sinaliz. hor. c/termoplast estrudado</v>
          </cell>
        </row>
        <row r="750">
          <cell r="B750" t="str">
            <v>8.1.14</v>
          </cell>
          <cell r="D750" t="str">
            <v>28.03.06</v>
          </cell>
          <cell r="E750" t="str">
            <v>Sinaliz. hor tinta para pouco trafego</v>
          </cell>
        </row>
        <row r="751">
          <cell r="B751" t="str">
            <v>8.1.15</v>
          </cell>
          <cell r="D751" t="str">
            <v>28.03.07</v>
          </cell>
          <cell r="E751" t="str">
            <v>Sinaliz. horiz. acril.base de água</v>
          </cell>
        </row>
        <row r="752">
          <cell r="B752" t="str">
            <v>8.1.16</v>
          </cell>
          <cell r="D752" t="str">
            <v>28.03.08</v>
          </cell>
          <cell r="E752" t="str">
            <v>Sinaliz. horiz. acril. base água c/visibead</v>
          </cell>
        </row>
        <row r="753">
          <cell r="B753" t="str">
            <v>8.1.17</v>
          </cell>
          <cell r="D753" t="str">
            <v>28.03.09</v>
          </cell>
          <cell r="E753" t="str">
            <v xml:space="preserve">Tacha c/elem refl. vidro esp.lap. monod. </v>
          </cell>
        </row>
        <row r="754">
          <cell r="B754" t="str">
            <v>8.1.18</v>
          </cell>
          <cell r="D754" t="str">
            <v>28.03.09.01</v>
          </cell>
          <cell r="E754" t="str">
            <v>Tacha c/elem refl. vidro esp.lap.bidir.</v>
          </cell>
        </row>
        <row r="755">
          <cell r="B755" t="str">
            <v>8.1.19</v>
          </cell>
          <cell r="D755" t="str">
            <v>28.03.10</v>
          </cell>
          <cell r="E755" t="str">
            <v xml:space="preserve">Tachão mini refl. vidro esp.lap.monod. </v>
          </cell>
        </row>
        <row r="756">
          <cell r="B756" t="str">
            <v>8.1.20</v>
          </cell>
          <cell r="D756" t="str">
            <v>28.03.10.01</v>
          </cell>
          <cell r="E756" t="str">
            <v>Tachão mini refl. vidro esp.lap.bid</v>
          </cell>
        </row>
        <row r="757">
          <cell r="B757" t="str">
            <v>8.1.21</v>
          </cell>
          <cell r="D757" t="str">
            <v>28.03.11</v>
          </cell>
          <cell r="E757" t="str">
            <v xml:space="preserve">Tachão c/elem refl vidro esp.lap.monod. </v>
          </cell>
        </row>
        <row r="758">
          <cell r="B758" t="str">
            <v>8.1.22</v>
          </cell>
          <cell r="D758" t="str">
            <v>28.03.12</v>
          </cell>
          <cell r="E758" t="str">
            <v xml:space="preserve">Tachão c/elem refl. vidro esp.lap bidirec. </v>
          </cell>
        </row>
        <row r="759">
          <cell r="B759" t="str">
            <v>8.1.23</v>
          </cell>
          <cell r="D759" t="str">
            <v>28.03.13</v>
          </cell>
          <cell r="E759" t="str">
            <v>Tacha c/elem refl de plastico monod.</v>
          </cell>
        </row>
        <row r="760">
          <cell r="B760" t="str">
            <v>8.1.24</v>
          </cell>
          <cell r="D760" t="str">
            <v>28.03.14</v>
          </cell>
          <cell r="E760" t="str">
            <v>Tacha c/elem refl de plastico bidirec.</v>
          </cell>
        </row>
        <row r="761">
          <cell r="B761" t="str">
            <v>8.1.25</v>
          </cell>
          <cell r="D761" t="str">
            <v>28.03.15</v>
          </cell>
          <cell r="E761" t="str">
            <v xml:space="preserve">Tacha c/elem refl prism.monodirec. </v>
          </cell>
        </row>
        <row r="762">
          <cell r="B762" t="str">
            <v>8.1.26</v>
          </cell>
          <cell r="D762" t="str">
            <v>28.03.16</v>
          </cell>
          <cell r="E762" t="str">
            <v xml:space="preserve">Tacha c/elem refl prism. bidirec. </v>
          </cell>
        </row>
        <row r="763">
          <cell r="B763" t="str">
            <v>8.1.27</v>
          </cell>
          <cell r="D763" t="str">
            <v>28.04.01</v>
          </cell>
          <cell r="E763" t="str">
            <v>Balizador de solo</v>
          </cell>
        </row>
        <row r="764">
          <cell r="B764" t="str">
            <v>8.1.28</v>
          </cell>
          <cell r="D764" t="str">
            <v>28.04.05</v>
          </cell>
          <cell r="E764" t="str">
            <v xml:space="preserve">Barreira plast. bicolor 1000x 500x500mm </v>
          </cell>
        </row>
        <row r="765">
          <cell r="B765" t="str">
            <v>8.1.29</v>
          </cell>
          <cell r="D765" t="str">
            <v>28.04.06</v>
          </cell>
          <cell r="E765" t="str">
            <v>Cilindro Canalizador de trafego</v>
          </cell>
        </row>
        <row r="766">
          <cell r="B766" t="str">
            <v>8.1.30</v>
          </cell>
          <cell r="D766" t="str">
            <v>28.04.07</v>
          </cell>
          <cell r="E766" t="str">
            <v>Balizador cilindrico GT</v>
          </cell>
        </row>
        <row r="767">
          <cell r="B767" t="str">
            <v>8.1.31</v>
          </cell>
          <cell r="D767" t="str">
            <v>28.04.08</v>
          </cell>
          <cell r="E767" t="str">
            <v xml:space="preserve">Balizador cilindrico AI </v>
          </cell>
        </row>
        <row r="768">
          <cell r="B768" t="str">
            <v>8.1.32</v>
          </cell>
          <cell r="D768" t="str">
            <v>28.04.09</v>
          </cell>
          <cell r="E768" t="str">
            <v>Baia proteção simples</v>
          </cell>
        </row>
        <row r="769">
          <cell r="B769" t="str">
            <v>8.1.33</v>
          </cell>
          <cell r="D769" t="str">
            <v>28.04.10</v>
          </cell>
          <cell r="E769" t="str">
            <v>Baia proteção duplo</v>
          </cell>
        </row>
        <row r="770">
          <cell r="B770" t="str">
            <v>8.1.34</v>
          </cell>
          <cell r="D770" t="str">
            <v>28.04.11</v>
          </cell>
          <cell r="E770" t="str">
            <v>Baia proteção master</v>
          </cell>
        </row>
        <row r="771">
          <cell r="B771" t="str">
            <v>8.1.35</v>
          </cell>
          <cell r="D771" t="str">
            <v xml:space="preserve">28.04.12 </v>
          </cell>
          <cell r="E771" t="str">
            <v xml:space="preserve">Lamela ant.fixada em barr.N.Jersey h=0,60m </v>
          </cell>
        </row>
        <row r="772">
          <cell r="B772" t="str">
            <v>8.1.36</v>
          </cell>
          <cell r="D772" t="str">
            <v>28.04.13</v>
          </cell>
          <cell r="E772" t="str">
            <v xml:space="preserve">Lamela ant.fixada em barr.N.Jersey h=0,80m </v>
          </cell>
        </row>
        <row r="773">
          <cell r="B773" t="str">
            <v>8.1.37</v>
          </cell>
          <cell r="D773" t="str">
            <v>28.04.14</v>
          </cell>
          <cell r="E773" t="str">
            <v>Lamela ant.fixada em defensa h=0,80m</v>
          </cell>
        </row>
        <row r="774">
          <cell r="B774" t="str">
            <v>8.1.38</v>
          </cell>
          <cell r="D774" t="str">
            <v>28.05.01</v>
          </cell>
          <cell r="E774" t="str">
            <v xml:space="preserve">Defensa -maleável simples </v>
          </cell>
        </row>
        <row r="775">
          <cell r="B775" t="str">
            <v>8.1.39</v>
          </cell>
          <cell r="D775" t="str">
            <v>28.05.02</v>
          </cell>
          <cell r="E775" t="str">
            <v xml:space="preserve">Defensa -maleável duplo </v>
          </cell>
        </row>
        <row r="776">
          <cell r="B776" t="str">
            <v>8.1.40</v>
          </cell>
          <cell r="D776" t="str">
            <v>28.05.03</v>
          </cell>
          <cell r="E776" t="str">
            <v>Defensa -maleável simples - implantação</v>
          </cell>
        </row>
        <row r="777">
          <cell r="B777" t="str">
            <v>8.1.41</v>
          </cell>
          <cell r="D777" t="str">
            <v>28.05.04</v>
          </cell>
          <cell r="E777" t="str">
            <v>Defensa -maleável duplo - implantação</v>
          </cell>
        </row>
        <row r="778">
          <cell r="B778" t="str">
            <v>8.1.42</v>
          </cell>
          <cell r="D778" t="str">
            <v>28.05.05</v>
          </cell>
          <cell r="E778" t="str">
            <v xml:space="preserve">Defensa -semi-maleável simples - fornecim. </v>
          </cell>
        </row>
        <row r="779">
          <cell r="B779" t="str">
            <v>8.1.43</v>
          </cell>
          <cell r="D779" t="str">
            <v>28.05.06</v>
          </cell>
          <cell r="E779" t="str">
            <v xml:space="preserve">Defensa -semi-maleável simples - instalação </v>
          </cell>
        </row>
        <row r="780">
          <cell r="B780" t="str">
            <v>8.1.44</v>
          </cell>
          <cell r="D780" t="str">
            <v>28.06.01</v>
          </cell>
          <cell r="E780" t="str">
            <v xml:space="preserve">G.c.intransponível tipo I - des. 5289 </v>
          </cell>
        </row>
        <row r="781">
          <cell r="B781" t="str">
            <v>8.1.45</v>
          </cell>
          <cell r="D781" t="str">
            <v>28.06.02</v>
          </cell>
          <cell r="E781" t="str">
            <v xml:space="preserve">G.c.intransponível tipo II - des. 5307 </v>
          </cell>
        </row>
        <row r="782">
          <cell r="B782" t="str">
            <v>8.1.46</v>
          </cell>
          <cell r="D782" t="str">
            <v>28.06.03</v>
          </cell>
          <cell r="E782" t="str">
            <v>G.c.de conc. pré passarela - des. 5370</v>
          </cell>
        </row>
        <row r="783">
          <cell r="B783" t="str">
            <v>8.1.47</v>
          </cell>
          <cell r="D783" t="str">
            <v>28.06.04</v>
          </cell>
          <cell r="E783" t="str">
            <v xml:space="preserve">Barreira de segurança tipo New Jersey - des. 5396 </v>
          </cell>
        </row>
        <row r="784">
          <cell r="B784" t="str">
            <v>8.1.48</v>
          </cell>
          <cell r="D784" t="str">
            <v>28.06.05</v>
          </cell>
          <cell r="E784" t="str">
            <v xml:space="preserve">Barreira double face New Jersey des 5514 </v>
          </cell>
        </row>
        <row r="785">
          <cell r="B785" t="str">
            <v>8.1.49</v>
          </cell>
          <cell r="D785" t="str">
            <v>28.06.06</v>
          </cell>
          <cell r="E785" t="str">
            <v xml:space="preserve">Barreira double face New Jersey O.A.E.des 5464 </v>
          </cell>
        </row>
        <row r="786">
          <cell r="B786" t="str">
            <v>8.1.50</v>
          </cell>
          <cell r="D786" t="str">
            <v>28.06.07</v>
          </cell>
          <cell r="E786" t="str">
            <v xml:space="preserve">Barreira double face New Jersey des 5465 </v>
          </cell>
        </row>
        <row r="787">
          <cell r="B787" t="str">
            <v>8.1.51</v>
          </cell>
          <cell r="D787" t="str">
            <v>28.06.08</v>
          </cell>
          <cell r="E787" t="str">
            <v xml:space="preserve">Barreira com passeio p/ O.A.E. - des 5397 </v>
          </cell>
        </row>
        <row r="788">
          <cell r="B788" t="str">
            <v>8.1.52</v>
          </cell>
          <cell r="D788" t="str">
            <v>28.06.09</v>
          </cell>
          <cell r="E788" t="str">
            <v xml:space="preserve">Barreira New-Jersey extrudada </v>
          </cell>
        </row>
        <row r="789">
          <cell r="B789" t="str">
            <v>8.1.53</v>
          </cell>
          <cell r="D789" t="str">
            <v>28.06.10</v>
          </cell>
          <cell r="E789" t="str">
            <v xml:space="preserve">Suporte madeira tratada 0,10 x 0,10m </v>
          </cell>
        </row>
        <row r="790">
          <cell r="B790" t="str">
            <v>8.1.54</v>
          </cell>
          <cell r="D790" t="str">
            <v>28.06.11</v>
          </cell>
          <cell r="E790" t="str">
            <v xml:space="preserve">Suporte de perfil metálico galvanizado </v>
          </cell>
        </row>
        <row r="791">
          <cell r="B791" t="str">
            <v>8.1.55</v>
          </cell>
          <cell r="D791" t="str">
            <v>28.06.12</v>
          </cell>
          <cell r="E791" t="str">
            <v xml:space="preserve">Suporte de tubo galvanizado d= 2 1/2" </v>
          </cell>
        </row>
        <row r="792">
          <cell r="B792" t="str">
            <v>8.1.56</v>
          </cell>
          <cell r="D792" t="str">
            <v>28.07.01</v>
          </cell>
          <cell r="E792" t="str">
            <v xml:space="preserve">Broca de concreto armado D=20,00cm </v>
          </cell>
        </row>
        <row r="793">
          <cell r="B793" t="str">
            <v>8.1.57</v>
          </cell>
          <cell r="D793" t="str">
            <v>28.07.02</v>
          </cell>
          <cell r="E793" t="str">
            <v xml:space="preserve">Broca de concreto armado D=25,00cm </v>
          </cell>
        </row>
        <row r="794">
          <cell r="B794" t="str">
            <v>8.1.58</v>
          </cell>
          <cell r="D794" t="str">
            <v>28.07.03</v>
          </cell>
          <cell r="E794" t="str">
            <v>Broca de concreto armado D=15,00cm</v>
          </cell>
        </row>
        <row r="795">
          <cell r="B795" t="str">
            <v>8.1.59</v>
          </cell>
          <cell r="D795" t="str">
            <v>28.07.04</v>
          </cell>
          <cell r="E795" t="str">
            <v xml:space="preserve">Placa institucional </v>
          </cell>
        </row>
        <row r="796">
          <cell r="B796" t="str">
            <v>8.1.60</v>
          </cell>
          <cell r="D796" t="str">
            <v>28.07.05</v>
          </cell>
          <cell r="E796" t="str">
            <v xml:space="preserve">Manut placa instit. </v>
          </cell>
        </row>
        <row r="798">
          <cell r="B798" t="str">
            <v>Cód. Colinas</v>
          </cell>
          <cell r="D798" t="str">
            <v>Código</v>
          </cell>
          <cell r="E798" t="str">
            <v>Serviços</v>
          </cell>
        </row>
        <row r="801">
          <cell r="D801" t="str">
            <v>FASE 30 - SERVIÇO DE PROTEÇÂO AO MEIO AMBIENTE</v>
          </cell>
        </row>
        <row r="802">
          <cell r="B802" t="str">
            <v>9.1.1</v>
          </cell>
          <cell r="D802" t="str">
            <v>30.01.01</v>
          </cell>
          <cell r="E802" t="str">
            <v>Grama placa s/adubo</v>
          </cell>
        </row>
        <row r="803">
          <cell r="B803" t="str">
            <v>9.1.2</v>
          </cell>
          <cell r="D803" t="str">
            <v>30.01.02</v>
          </cell>
          <cell r="E803" t="str">
            <v>Grama placa c/adubo</v>
          </cell>
        </row>
        <row r="804">
          <cell r="B804" t="str">
            <v>9.1.3</v>
          </cell>
          <cell r="D804" t="str">
            <v>30.01.03</v>
          </cell>
          <cell r="E804" t="str">
            <v>Grama muda s/adubo</v>
          </cell>
        </row>
        <row r="805">
          <cell r="B805" t="str">
            <v>9.1.4</v>
          </cell>
          <cell r="D805" t="str">
            <v>30.01.04</v>
          </cell>
          <cell r="E805" t="str">
            <v>Grama muda c/adubo</v>
          </cell>
        </row>
        <row r="806">
          <cell r="B806" t="str">
            <v>9.1.5</v>
          </cell>
          <cell r="D806" t="str">
            <v>30.01.05</v>
          </cell>
          <cell r="E806" t="str">
            <v>Plant. Semen. s/adubo</v>
          </cell>
        </row>
        <row r="807">
          <cell r="B807" t="str">
            <v>9.1.6</v>
          </cell>
          <cell r="D807" t="str">
            <v>30.01.06</v>
          </cell>
          <cell r="E807" t="str">
            <v>Plant. Semen. c/adubo</v>
          </cell>
        </row>
        <row r="808">
          <cell r="B808" t="str">
            <v>9.1.7</v>
          </cell>
          <cell r="D808" t="str">
            <v>30.01.07</v>
          </cell>
          <cell r="E808" t="str">
            <v>Hidrossemeadura</v>
          </cell>
        </row>
        <row r="809">
          <cell r="B809" t="str">
            <v>9.1.8</v>
          </cell>
          <cell r="D809" t="str">
            <v>30.01.08</v>
          </cell>
          <cell r="E809" t="str">
            <v>Irrig. Revest. Vegetal</v>
          </cell>
        </row>
        <row r="810">
          <cell r="B810" t="str">
            <v>9.1.9</v>
          </cell>
          <cell r="D810" t="str">
            <v>30.01.21</v>
          </cell>
          <cell r="E810" t="str">
            <v xml:space="preserve">Plantio de arbustos </v>
          </cell>
        </row>
        <row r="811">
          <cell r="B811" t="str">
            <v>9.1.10</v>
          </cell>
          <cell r="D811" t="str">
            <v>30.01.22</v>
          </cell>
          <cell r="E811" t="str">
            <v>Plantio de arvores</v>
          </cell>
        </row>
        <row r="812">
          <cell r="B812" t="str">
            <v>9.1.11</v>
          </cell>
          <cell r="D812" t="str">
            <v>30.01.30</v>
          </cell>
          <cell r="E812" t="str">
            <v xml:space="preserve">Plant gram sem c adu. </v>
          </cell>
        </row>
        <row r="813">
          <cell r="B813" t="str">
            <v>9.1.12</v>
          </cell>
          <cell r="D813" t="str">
            <v>30.02.02</v>
          </cell>
          <cell r="E813" t="str">
            <v xml:space="preserve">Alambrado com tela de arame galv., mourao de conc, </v>
          </cell>
        </row>
        <row r="815">
          <cell r="B815" t="str">
            <v>Cód. Colinas</v>
          </cell>
          <cell r="D815" t="str">
            <v>Código</v>
          </cell>
          <cell r="E815" t="str">
            <v>Serviços</v>
          </cell>
        </row>
        <row r="818">
          <cell r="D818" t="str">
            <v>FASE 31 - CONSERVAÇÃO DE ROTINA</v>
          </cell>
        </row>
        <row r="819">
          <cell r="B819" t="str">
            <v>10.1.1</v>
          </cell>
          <cell r="D819" t="str">
            <v>31.01.01</v>
          </cell>
          <cell r="E819" t="str">
            <v>Remendo pre-mist. Quente</v>
          </cell>
        </row>
        <row r="820">
          <cell r="B820" t="str">
            <v>10.1.2</v>
          </cell>
          <cell r="D820" t="str">
            <v>31.01.02</v>
          </cell>
          <cell r="E820" t="str">
            <v>Remendo pre-mist. Frio</v>
          </cell>
        </row>
        <row r="821">
          <cell r="B821" t="str">
            <v>10.1.3</v>
          </cell>
          <cell r="D821" t="str">
            <v>31.01.03</v>
          </cell>
          <cell r="E821" t="str">
            <v>Reparo em pav. Tapa buraco</v>
          </cell>
        </row>
        <row r="822">
          <cell r="B822" t="str">
            <v>10.1.4</v>
          </cell>
          <cell r="D822" t="str">
            <v>31.01.04</v>
          </cell>
          <cell r="E822" t="str">
            <v>Reparo de base brita graduada</v>
          </cell>
        </row>
        <row r="823">
          <cell r="B823" t="str">
            <v>10.1.5</v>
          </cell>
          <cell r="D823" t="str">
            <v>31.01.05</v>
          </cell>
          <cell r="E823" t="str">
            <v>Selagem de trinca</v>
          </cell>
        </row>
        <row r="824">
          <cell r="B824" t="str">
            <v>10.1.6</v>
          </cell>
          <cell r="D824" t="str">
            <v>31.01.06</v>
          </cell>
          <cell r="E824" t="str">
            <v>Reparo de concreto portland</v>
          </cell>
        </row>
        <row r="825">
          <cell r="B825" t="str">
            <v>10.1.7</v>
          </cell>
          <cell r="D825" t="str">
            <v>31.01.07</v>
          </cell>
          <cell r="E825" t="str">
            <v xml:space="preserve">Repos. Ver. Prim. Pista </v>
          </cell>
        </row>
        <row r="826">
          <cell r="B826" t="str">
            <v>10.1.8</v>
          </cell>
          <cell r="D826" t="str">
            <v>31.01.08</v>
          </cell>
          <cell r="E826" t="str">
            <v>Repos. Ver. Prim. Acost.</v>
          </cell>
        </row>
        <row r="827">
          <cell r="B827" t="str">
            <v>10.1.9</v>
          </cell>
          <cell r="D827" t="str">
            <v>31.01.09</v>
          </cell>
          <cell r="E827" t="str">
            <v xml:space="preserve">Reconformação de plataforma </v>
          </cell>
        </row>
        <row r="828">
          <cell r="B828" t="str">
            <v>10.1.10</v>
          </cell>
          <cell r="D828" t="str">
            <v>31.01.10</v>
          </cell>
          <cell r="E828" t="str">
            <v xml:space="preserve">Reconformação de acostamento </v>
          </cell>
        </row>
        <row r="829">
          <cell r="B829" t="str">
            <v>10.1.11</v>
          </cell>
          <cell r="D829" t="str">
            <v>31.02.01</v>
          </cell>
          <cell r="E829" t="str">
            <v>Plantio de grama em placa sem adubo</v>
          </cell>
        </row>
        <row r="830">
          <cell r="B830" t="str">
            <v>10.1.12</v>
          </cell>
          <cell r="D830" t="str">
            <v>31.02.02</v>
          </cell>
          <cell r="E830" t="str">
            <v>Plantio de grama em placa com adubo</v>
          </cell>
        </row>
        <row r="831">
          <cell r="B831" t="str">
            <v>10.1.13</v>
          </cell>
          <cell r="D831" t="str">
            <v>31.02.03</v>
          </cell>
          <cell r="E831" t="str">
            <v>Roçada manual</v>
          </cell>
        </row>
        <row r="832">
          <cell r="B832" t="str">
            <v>10.1.14</v>
          </cell>
          <cell r="D832" t="str">
            <v>31.02.04</v>
          </cell>
          <cell r="E832" t="str">
            <v xml:space="preserve">Roçada mecânica </v>
          </cell>
        </row>
        <row r="833">
          <cell r="B833" t="str">
            <v>10.1.15</v>
          </cell>
          <cell r="D833" t="str">
            <v>31.02.05</v>
          </cell>
          <cell r="E833" t="str">
            <v>Capina manual</v>
          </cell>
        </row>
        <row r="834">
          <cell r="B834" t="str">
            <v>10.1.16</v>
          </cell>
          <cell r="D834" t="str">
            <v>31.02.06</v>
          </cell>
          <cell r="E834" t="str">
            <v>Capina química</v>
          </cell>
        </row>
        <row r="835">
          <cell r="B835" t="str">
            <v>10.1.17</v>
          </cell>
          <cell r="D835" t="str">
            <v>31.02.07</v>
          </cell>
          <cell r="E835" t="str">
            <v>Conservação manual de aceiro</v>
          </cell>
        </row>
        <row r="836">
          <cell r="B836" t="str">
            <v>10.1.18</v>
          </cell>
          <cell r="D836" t="str">
            <v>31.02.08</v>
          </cell>
          <cell r="E836" t="str">
            <v>Despraguejamento manual de gramado</v>
          </cell>
        </row>
        <row r="837">
          <cell r="B837" t="str">
            <v>10.1.19</v>
          </cell>
          <cell r="D837" t="str">
            <v>31.02.09</v>
          </cell>
          <cell r="E837" t="str">
            <v>Remoção lixo entulho</v>
          </cell>
        </row>
        <row r="838">
          <cell r="B838" t="str">
            <v>10.1.20</v>
          </cell>
          <cell r="D838" t="str">
            <v>31.03.01</v>
          </cell>
          <cell r="E838" t="str">
            <v>Reparo total de cerca</v>
          </cell>
        </row>
        <row r="839">
          <cell r="B839" t="str">
            <v>10.1.21</v>
          </cell>
          <cell r="D839" t="str">
            <v>31.03.02</v>
          </cell>
          <cell r="E839" t="str">
            <v>Reparo parcial de cerca - mourão</v>
          </cell>
        </row>
        <row r="840">
          <cell r="B840" t="str">
            <v>10.1.22</v>
          </cell>
          <cell r="D840" t="str">
            <v>31.03.03</v>
          </cell>
          <cell r="E840" t="str">
            <v>Reparo parcial de cerca - arame</v>
          </cell>
        </row>
        <row r="841">
          <cell r="B841" t="str">
            <v>10.1.23</v>
          </cell>
          <cell r="D841" t="str">
            <v>31.04.01</v>
          </cell>
          <cell r="E841" t="str">
            <v>Recomposição manual de aterro</v>
          </cell>
        </row>
        <row r="842">
          <cell r="B842" t="str">
            <v>10.1.24</v>
          </cell>
          <cell r="D842" t="str">
            <v>31.04.02</v>
          </cell>
          <cell r="E842" t="str">
            <v>Recomposição mecânica de aterro</v>
          </cell>
        </row>
        <row r="843">
          <cell r="B843" t="str">
            <v>10.1.25</v>
          </cell>
          <cell r="D843" t="str">
            <v>31.04.03</v>
          </cell>
          <cell r="E843" t="str">
            <v xml:space="preserve">Remoção manual de barreira </v>
          </cell>
        </row>
        <row r="844">
          <cell r="B844" t="str">
            <v>10.1.26</v>
          </cell>
          <cell r="D844" t="str">
            <v>31.04.04</v>
          </cell>
          <cell r="E844" t="str">
            <v>Remoção mecânica de barreira</v>
          </cell>
        </row>
        <row r="845">
          <cell r="B845" t="str">
            <v>10.1.27</v>
          </cell>
          <cell r="D845" t="str">
            <v>31.05.01</v>
          </cell>
          <cell r="E845" t="str">
            <v>Limpeza de drenagem da plataforma</v>
          </cell>
        </row>
        <row r="846">
          <cell r="B846" t="str">
            <v>10.1.28</v>
          </cell>
          <cell r="D846" t="str">
            <v>31.05.02</v>
          </cell>
          <cell r="E846" t="str">
            <v>Limpeza de drenagem fora da plataforma</v>
          </cell>
        </row>
        <row r="847">
          <cell r="B847" t="str">
            <v>10.1.29</v>
          </cell>
          <cell r="D847" t="str">
            <v>31.05.03</v>
          </cell>
          <cell r="E847" t="str">
            <v>Limpeza de bueiros diametro até 60cm</v>
          </cell>
        </row>
        <row r="848">
          <cell r="B848" t="str">
            <v>10.1.30</v>
          </cell>
          <cell r="D848" t="str">
            <v>31.05.04</v>
          </cell>
          <cell r="E848" t="str">
            <v>Limpeza de bueiros diametro até 80cm</v>
          </cell>
        </row>
        <row r="849">
          <cell r="B849" t="str">
            <v>10.1.31</v>
          </cell>
          <cell r="D849" t="str">
            <v>31.05.05</v>
          </cell>
          <cell r="E849" t="str">
            <v>Limpeza de bueiros diametro até 100cm</v>
          </cell>
        </row>
        <row r="850">
          <cell r="B850" t="str">
            <v>10.1.32</v>
          </cell>
          <cell r="D850" t="str">
            <v>31.05.06</v>
          </cell>
          <cell r="E850" t="str">
            <v>Limpeza de bueiros diametro até 120cm</v>
          </cell>
        </row>
        <row r="851">
          <cell r="B851" t="str">
            <v>10.1.33</v>
          </cell>
          <cell r="D851" t="str">
            <v>31.05.07</v>
          </cell>
          <cell r="E851" t="str">
            <v>Limpeza de bueiros diametro até 150cm</v>
          </cell>
        </row>
        <row r="852">
          <cell r="B852" t="str">
            <v>10.1.34</v>
          </cell>
          <cell r="D852" t="str">
            <v>31.05.08</v>
          </cell>
          <cell r="E852" t="str">
            <v>Limpeza de galeria</v>
          </cell>
        </row>
        <row r="853">
          <cell r="B853" t="str">
            <v>10.1.35</v>
          </cell>
          <cell r="D853" t="str">
            <v>31.05.09</v>
          </cell>
          <cell r="E853" t="str">
            <v>Reparo drenagem superficial de concreto</v>
          </cell>
        </row>
        <row r="854">
          <cell r="B854" t="str">
            <v>10.1.36</v>
          </cell>
          <cell r="D854" t="str">
            <v>31.05.10</v>
          </cell>
          <cell r="E854" t="str">
            <v>Demolição de concreto simples</v>
          </cell>
        </row>
        <row r="855">
          <cell r="B855" t="str">
            <v>10.1.37</v>
          </cell>
          <cell r="D855" t="str">
            <v>31.05.11</v>
          </cell>
          <cell r="E855" t="str">
            <v xml:space="preserve">Demolição de concreto Armado </v>
          </cell>
        </row>
        <row r="856">
          <cell r="B856" t="str">
            <v>10.1.38</v>
          </cell>
          <cell r="D856" t="str">
            <v>31.05.12</v>
          </cell>
          <cell r="E856" t="str">
            <v>Demolição e retirada de guarda-corpo</v>
          </cell>
        </row>
        <row r="857">
          <cell r="B857" t="str">
            <v>10.1.39</v>
          </cell>
          <cell r="D857" t="str">
            <v>31.06.01</v>
          </cell>
          <cell r="E857" t="str">
            <v>Limpeza de placa</v>
          </cell>
        </row>
        <row r="858">
          <cell r="B858" t="str">
            <v>10.1.40</v>
          </cell>
          <cell r="D858" t="str">
            <v>31.06.02</v>
          </cell>
          <cell r="E858" t="str">
            <v>Substituição de placa</v>
          </cell>
        </row>
        <row r="859">
          <cell r="B859" t="str">
            <v>10.1.41</v>
          </cell>
          <cell r="D859" t="str">
            <v>31.06.03</v>
          </cell>
          <cell r="E859" t="str">
            <v>Fornec. de placa de aco FP+GT</v>
          </cell>
        </row>
        <row r="860">
          <cell r="B860" t="str">
            <v>10.1.42</v>
          </cell>
          <cell r="D860" t="str">
            <v>31.06.05</v>
          </cell>
          <cell r="E860" t="str">
            <v>Placa de alumínio GT+GT</v>
          </cell>
        </row>
        <row r="861">
          <cell r="B861" t="str">
            <v>10.1.43</v>
          </cell>
          <cell r="D861" t="str">
            <v>31.06.06</v>
          </cell>
          <cell r="E861" t="str">
            <v>Suporte madeira tratada 0,10 x 0,10m</v>
          </cell>
        </row>
        <row r="862">
          <cell r="B862" t="str">
            <v>10.1.44</v>
          </cell>
          <cell r="D862" t="str">
            <v>31.06.07</v>
          </cell>
          <cell r="E862" t="str">
            <v>Suporte de perfil metálico galvanizado</v>
          </cell>
        </row>
        <row r="863">
          <cell r="B863" t="str">
            <v>10.1.45</v>
          </cell>
          <cell r="D863" t="str">
            <v>31.06.08</v>
          </cell>
          <cell r="E863" t="str">
            <v>Suporte de tubo galvanizado d=2 1/2"</v>
          </cell>
        </row>
        <row r="864">
          <cell r="B864" t="str">
            <v>10.1.46</v>
          </cell>
          <cell r="D864" t="str">
            <v>31.06.09</v>
          </cell>
          <cell r="E864" t="str">
            <v>Limpeza tacha refletiva mono/bidirecional</v>
          </cell>
        </row>
        <row r="865">
          <cell r="B865" t="str">
            <v>10.1.47</v>
          </cell>
          <cell r="D865" t="str">
            <v>31.06.10</v>
          </cell>
          <cell r="E865" t="str">
            <v>Pintura de caiação 2 demãos</v>
          </cell>
        </row>
        <row r="866">
          <cell r="B866" t="str">
            <v>10.1.48</v>
          </cell>
          <cell r="D866" t="str">
            <v>31.07.01</v>
          </cell>
          <cell r="E866" t="str">
            <v>Substituição de defensa semi-maleável sem mat.</v>
          </cell>
        </row>
        <row r="867">
          <cell r="B867" t="str">
            <v>10.1.49</v>
          </cell>
          <cell r="D867" t="str">
            <v>31.07.02</v>
          </cell>
          <cell r="E867" t="str">
            <v>Defensa semi-maleável - fornecimento</v>
          </cell>
        </row>
        <row r="868">
          <cell r="B868" t="str">
            <v>10.1.50</v>
          </cell>
          <cell r="D868" t="str">
            <v>31.07.03</v>
          </cell>
          <cell r="E868" t="str">
            <v>Defensa semi-maleável - Instalação</v>
          </cell>
        </row>
        <row r="869">
          <cell r="B869" t="str">
            <v>10.1.51</v>
          </cell>
          <cell r="D869" t="str">
            <v>31.07.04</v>
          </cell>
          <cell r="E869" t="str">
            <v>Reparo de guarda corpo metálico</v>
          </cell>
        </row>
        <row r="870">
          <cell r="B870" t="str">
            <v>10.1.52</v>
          </cell>
          <cell r="D870" t="str">
            <v>31.08.01</v>
          </cell>
          <cell r="E870" t="str">
            <v>Limpeza superficial concreto</v>
          </cell>
        </row>
        <row r="871">
          <cell r="B871" t="str">
            <v>10.1.53</v>
          </cell>
          <cell r="D871" t="str">
            <v>31.08.02</v>
          </cell>
          <cell r="E871" t="str">
            <v>Alvenaria de 1 tijolo</v>
          </cell>
        </row>
        <row r="872">
          <cell r="B872" t="str">
            <v>10.1.54</v>
          </cell>
          <cell r="D872" t="str">
            <v>31.08.03</v>
          </cell>
          <cell r="E872" t="str">
            <v xml:space="preserve">Recolhimento de animais </v>
          </cell>
        </row>
        <row r="873">
          <cell r="B873" t="str">
            <v>10.1.55</v>
          </cell>
          <cell r="D873" t="str">
            <v>31.08.07</v>
          </cell>
          <cell r="E873" t="str">
            <v>Equipe para serviços conservação</v>
          </cell>
        </row>
        <row r="874">
          <cell r="B874" t="str">
            <v>10.1.56</v>
          </cell>
          <cell r="D874" t="str">
            <v>31.08.08</v>
          </cell>
          <cell r="E874" t="str">
            <v>Transporte de pessoal</v>
          </cell>
        </row>
        <row r="875">
          <cell r="B875" t="str">
            <v>10.1.57</v>
          </cell>
          <cell r="D875" t="str">
            <v>31.08.09</v>
          </cell>
          <cell r="E875" t="str">
            <v>Pintura latex acrílica</v>
          </cell>
        </row>
        <row r="876">
          <cell r="B876" t="str">
            <v>10.1.58</v>
          </cell>
          <cell r="D876" t="str">
            <v>31.09.01</v>
          </cell>
          <cell r="E876" t="str">
            <v>Guia concreto Fck 15 Mpa</v>
          </cell>
        </row>
        <row r="877">
          <cell r="B877" t="str">
            <v>10.1.59</v>
          </cell>
          <cell r="D877" t="str">
            <v>31.09.02</v>
          </cell>
          <cell r="E877" t="str">
            <v>Sarjeta concreto Fck 15 Mpa</v>
          </cell>
        </row>
        <row r="879">
          <cell r="B879" t="str">
            <v>Cód. Colinas</v>
          </cell>
          <cell r="D879" t="str">
            <v>Código</v>
          </cell>
          <cell r="E879" t="str">
            <v>Serviços</v>
          </cell>
        </row>
        <row r="882">
          <cell r="D882" t="str">
            <v>FASE 32 - CONSERVAÇÃO ESPECIAL</v>
          </cell>
        </row>
        <row r="883">
          <cell r="B883" t="str">
            <v>11.1.1</v>
          </cell>
          <cell r="D883" t="str">
            <v>32.01.01</v>
          </cell>
          <cell r="E883" t="str">
            <v>Reforço de sub-leito - Escavação</v>
          </cell>
        </row>
        <row r="884">
          <cell r="B884" t="str">
            <v>11.1.2</v>
          </cell>
          <cell r="D884" t="str">
            <v>32.01.02</v>
          </cell>
          <cell r="E884" t="str">
            <v>Reforço de sub-leito - compactação</v>
          </cell>
        </row>
        <row r="885">
          <cell r="B885" t="str">
            <v>11.1.3</v>
          </cell>
          <cell r="D885" t="str">
            <v>32.01.03</v>
          </cell>
          <cell r="E885" t="str">
            <v xml:space="preserve">Preparo e melhoramento sub-leito </v>
          </cell>
        </row>
        <row r="886">
          <cell r="B886" t="str">
            <v>11.1.4</v>
          </cell>
          <cell r="D886" t="str">
            <v>32.01.05</v>
          </cell>
          <cell r="E886" t="str">
            <v>Sub-base ou base brita grad. simples</v>
          </cell>
        </row>
        <row r="887">
          <cell r="B887" t="str">
            <v>11.1.5</v>
          </cell>
          <cell r="D887" t="str">
            <v>32.01.06</v>
          </cell>
          <cell r="E887" t="str">
            <v>Imprimadura bet. impermeabilizante</v>
          </cell>
        </row>
        <row r="888">
          <cell r="B888" t="str">
            <v>11.1.6</v>
          </cell>
          <cell r="D888" t="str">
            <v>32.01.07</v>
          </cell>
          <cell r="E888" t="str">
            <v>Imprimadura betuminosa ligante</v>
          </cell>
        </row>
        <row r="889">
          <cell r="B889" t="str">
            <v>11.1.7</v>
          </cell>
          <cell r="D889" t="str">
            <v>32.01.08</v>
          </cell>
          <cell r="E889" t="str">
            <v>Tratamento superf. c/ lama asfáltica</v>
          </cell>
        </row>
        <row r="890">
          <cell r="B890" t="str">
            <v>11.1.8</v>
          </cell>
          <cell r="D890" t="str">
            <v>32.01.09</v>
          </cell>
          <cell r="E890" t="str">
            <v>Camada de lama asfáltica grossa</v>
          </cell>
        </row>
        <row r="891">
          <cell r="B891" t="str">
            <v>11.1.9</v>
          </cell>
          <cell r="D891" t="str">
            <v>32.01.10.01</v>
          </cell>
          <cell r="E891" t="str">
            <v>Camada de rolamento CBUQ - panos s/DOP</v>
          </cell>
        </row>
        <row r="892">
          <cell r="B892" t="str">
            <v>11.1.10</v>
          </cell>
          <cell r="D892" t="str">
            <v>32.01.11</v>
          </cell>
          <cell r="E892" t="str">
            <v>Camada Base/regularização de pré mist. A frio</v>
          </cell>
        </row>
        <row r="893">
          <cell r="B893" t="str">
            <v>11.1.11</v>
          </cell>
          <cell r="D893" t="str">
            <v>32.01.12</v>
          </cell>
          <cell r="E893" t="str">
            <v>Capa selante Betuminosa</v>
          </cell>
        </row>
        <row r="894">
          <cell r="B894" t="str">
            <v>11.1.12</v>
          </cell>
          <cell r="D894" t="str">
            <v>32.01.13</v>
          </cell>
          <cell r="E894" t="str">
            <v>Fresagem Pavimento</v>
          </cell>
        </row>
        <row r="895">
          <cell r="B895" t="str">
            <v>11.1.13</v>
          </cell>
          <cell r="D895" t="str">
            <v>32.01.14</v>
          </cell>
          <cell r="E895" t="str">
            <v>Imprimadura bet. auxiliar de ligação</v>
          </cell>
        </row>
        <row r="896">
          <cell r="B896" t="str">
            <v>11.1.14</v>
          </cell>
          <cell r="D896" t="str">
            <v>32.01.17</v>
          </cell>
          <cell r="E896" t="str">
            <v>Remoção Camada de rolamento</v>
          </cell>
        </row>
        <row r="897">
          <cell r="B897" t="str">
            <v>11.1.15</v>
          </cell>
          <cell r="D897" t="str">
            <v>32.01.18</v>
          </cell>
          <cell r="E897" t="str">
            <v>Tratamento superficial duplo</v>
          </cell>
        </row>
        <row r="898">
          <cell r="B898" t="str">
            <v>11.1.16</v>
          </cell>
          <cell r="D898" t="str">
            <v>32.01.19</v>
          </cell>
          <cell r="E898" t="str">
            <v>Tratamento superficial triplo</v>
          </cell>
        </row>
        <row r="899">
          <cell r="B899" t="str">
            <v>11.1.17</v>
          </cell>
          <cell r="D899" t="str">
            <v>32.02.01</v>
          </cell>
          <cell r="E899" t="str">
            <v xml:space="preserve">Escavação manual de 1ª/2ª categoria </v>
          </cell>
        </row>
        <row r="900">
          <cell r="B900" t="str">
            <v>11.1.18</v>
          </cell>
          <cell r="D900" t="str">
            <v>32.02.01.01</v>
          </cell>
          <cell r="E900" t="str">
            <v>Escavação fund., bueiro ou dreno s/expl.até 2m</v>
          </cell>
        </row>
        <row r="901">
          <cell r="B901" t="str">
            <v>11.1.19</v>
          </cell>
          <cell r="D901" t="str">
            <v>32.02.01.02</v>
          </cell>
          <cell r="E901" t="str">
            <v>Acresc. p/Escav. 1,5 m prof., além 2m</v>
          </cell>
        </row>
        <row r="902">
          <cell r="B902" t="str">
            <v>11.1.20</v>
          </cell>
          <cell r="D902" t="str">
            <v>32.02.01.03</v>
          </cell>
          <cell r="E902" t="str">
            <v>Escavação fund., bueiro ou dreno c/expl. até 2 m</v>
          </cell>
        </row>
        <row r="903">
          <cell r="B903" t="str">
            <v>11.1.21</v>
          </cell>
          <cell r="D903" t="str">
            <v>32.02.01.04</v>
          </cell>
          <cell r="E903" t="str">
            <v>Acresc. p/escav. ensec.c/explos. c/ 1,5m além 3m</v>
          </cell>
        </row>
        <row r="904">
          <cell r="B904" t="str">
            <v>11.1.22</v>
          </cell>
          <cell r="D904" t="str">
            <v>32.02.02</v>
          </cell>
          <cell r="E904" t="str">
            <v>Compactação manual com reaterro solo local</v>
          </cell>
        </row>
        <row r="905">
          <cell r="B905" t="str">
            <v>11.1.23</v>
          </cell>
          <cell r="D905" t="str">
            <v>32.02.03</v>
          </cell>
          <cell r="E905" t="str">
            <v>Forma plana para concreto comum</v>
          </cell>
        </row>
        <row r="906">
          <cell r="B906" t="str">
            <v>11.1.24</v>
          </cell>
          <cell r="D906" t="str">
            <v>32.02.04</v>
          </cell>
          <cell r="E906" t="str">
            <v>Forma plana para concreto aparente</v>
          </cell>
        </row>
        <row r="907">
          <cell r="B907" t="str">
            <v>11.1.25</v>
          </cell>
          <cell r="D907" t="str">
            <v>32.02.05</v>
          </cell>
          <cell r="E907" t="str">
            <v>Forma curva para concreto comum</v>
          </cell>
        </row>
        <row r="908">
          <cell r="B908" t="str">
            <v>11.1.26</v>
          </cell>
          <cell r="D908" t="str">
            <v>32.02.06</v>
          </cell>
          <cell r="E908" t="str">
            <v>Forma curva para concreto aparente</v>
          </cell>
        </row>
        <row r="909">
          <cell r="B909" t="str">
            <v>11.1.27</v>
          </cell>
          <cell r="D909" t="str">
            <v>32.02.07</v>
          </cell>
          <cell r="E909" t="str">
            <v>Aço CA-25</v>
          </cell>
        </row>
        <row r="910">
          <cell r="B910" t="str">
            <v>11.1.28</v>
          </cell>
          <cell r="D910" t="str">
            <v>32.02.08</v>
          </cell>
          <cell r="E910" t="str">
            <v>Aço CA-50</v>
          </cell>
        </row>
        <row r="911">
          <cell r="B911" t="str">
            <v>11.1.29</v>
          </cell>
          <cell r="D911" t="str">
            <v>32.02.09</v>
          </cell>
          <cell r="E911" t="str">
            <v>Aço CA-60</v>
          </cell>
        </row>
        <row r="912">
          <cell r="B912" t="str">
            <v>11.1.30</v>
          </cell>
          <cell r="D912" t="str">
            <v>32.02.10</v>
          </cell>
          <cell r="E912" t="str">
            <v>Concreto Fck 10 MPa</v>
          </cell>
        </row>
        <row r="913">
          <cell r="B913" t="str">
            <v>11.1.31</v>
          </cell>
          <cell r="D913" t="str">
            <v>32.02.10.01</v>
          </cell>
          <cell r="E913" t="str">
            <v>Concreto Fck 12 MPa</v>
          </cell>
        </row>
        <row r="914">
          <cell r="B914" t="str">
            <v>11.1.32</v>
          </cell>
          <cell r="D914" t="str">
            <v>32.02.11</v>
          </cell>
          <cell r="E914" t="str">
            <v>Concreto Fck 15 MPa</v>
          </cell>
        </row>
        <row r="915">
          <cell r="B915" t="str">
            <v>11.1.33</v>
          </cell>
          <cell r="D915" t="str">
            <v>32.02.11.01</v>
          </cell>
          <cell r="E915" t="str">
            <v>Concreto Fck 16 MPa</v>
          </cell>
        </row>
        <row r="916">
          <cell r="B916" t="str">
            <v>11.1.34</v>
          </cell>
          <cell r="D916" t="str">
            <v>32.02.12</v>
          </cell>
          <cell r="E916" t="str">
            <v>Concreto Fck 18 MPa</v>
          </cell>
        </row>
        <row r="917">
          <cell r="B917" t="str">
            <v>11.1.35</v>
          </cell>
          <cell r="D917" t="str">
            <v>32.02.13</v>
          </cell>
          <cell r="E917" t="str">
            <v>Concreto Fck 20 MPa</v>
          </cell>
        </row>
        <row r="918">
          <cell r="B918" t="str">
            <v>11.1.36</v>
          </cell>
          <cell r="D918" t="str">
            <v>32.02.14</v>
          </cell>
          <cell r="E918" t="str">
            <v>Concreto Fck 25 MPa</v>
          </cell>
        </row>
        <row r="919">
          <cell r="B919" t="str">
            <v>11.1.37</v>
          </cell>
          <cell r="D919" t="str">
            <v>32.02.16</v>
          </cell>
          <cell r="E919" t="str">
            <v>Concreto Fck 30 MPa</v>
          </cell>
        </row>
        <row r="920">
          <cell r="B920" t="str">
            <v>11.1.38</v>
          </cell>
          <cell r="D920" t="str">
            <v>32.02.16.01</v>
          </cell>
          <cell r="E920" t="str">
            <v>Concreto Fck 35 Mpa</v>
          </cell>
        </row>
        <row r="921">
          <cell r="B921" t="str">
            <v>11.1.39</v>
          </cell>
          <cell r="D921" t="str">
            <v>32.02.16.02</v>
          </cell>
          <cell r="E921" t="str">
            <v>Concreto Fck 40 MPa</v>
          </cell>
        </row>
        <row r="922">
          <cell r="B922" t="str">
            <v>11.1.40</v>
          </cell>
          <cell r="D922" t="str">
            <v>32.02.17</v>
          </cell>
          <cell r="E922" t="str">
            <v>Concreto Ciclópico</v>
          </cell>
        </row>
        <row r="923">
          <cell r="B923" t="str">
            <v>11.1.41</v>
          </cell>
          <cell r="D923" t="str">
            <v>32.02.18</v>
          </cell>
          <cell r="E923" t="str">
            <v>Bombeamento p/conc. qualquer resist.</v>
          </cell>
        </row>
        <row r="924">
          <cell r="B924" t="str">
            <v>11.1.42</v>
          </cell>
          <cell r="D924" t="str">
            <v>32.02.19</v>
          </cell>
          <cell r="E924" t="str">
            <v>Enrocamento pedra arrumada</v>
          </cell>
        </row>
        <row r="925">
          <cell r="B925" t="str">
            <v>11.1.43</v>
          </cell>
          <cell r="D925" t="str">
            <v>32.02.20</v>
          </cell>
          <cell r="E925" t="str">
            <v>Enrocamento pedra arrumada e rejuntada</v>
          </cell>
        </row>
        <row r="926">
          <cell r="B926" t="str">
            <v>11.1.44</v>
          </cell>
          <cell r="D926" t="str">
            <v>32.02.21</v>
          </cell>
          <cell r="E926" t="str">
            <v>Enrrocamento pedra jogada</v>
          </cell>
        </row>
        <row r="927">
          <cell r="B927" t="str">
            <v>11.1.45</v>
          </cell>
          <cell r="D927" t="str">
            <v>32.02.22</v>
          </cell>
          <cell r="E927" t="str">
            <v xml:space="preserve">Tubo concreto D=0,40m CA-1 - fornec. </v>
          </cell>
        </row>
        <row r="928">
          <cell r="B928" t="str">
            <v>11.1.46</v>
          </cell>
          <cell r="D928" t="str">
            <v>32.02.23</v>
          </cell>
          <cell r="E928" t="str">
            <v>Tubo concreto D=0,40m CA-2 - fornec.</v>
          </cell>
        </row>
        <row r="929">
          <cell r="B929" t="str">
            <v>11.1.47</v>
          </cell>
          <cell r="D929" t="str">
            <v>32.02.26</v>
          </cell>
          <cell r="E929" t="str">
            <v xml:space="preserve">Tubo concreto D=0,50m CA-3 - fornec. </v>
          </cell>
        </row>
        <row r="930">
          <cell r="B930" t="str">
            <v>11.1.48</v>
          </cell>
          <cell r="D930" t="str">
            <v>32.02.28</v>
          </cell>
          <cell r="E930" t="str">
            <v>Tubo concreto D=0,60m CA-1 - fornec.</v>
          </cell>
        </row>
        <row r="931">
          <cell r="B931" t="str">
            <v>11.1.49</v>
          </cell>
          <cell r="D931" t="str">
            <v>32.02.29</v>
          </cell>
          <cell r="E931" t="str">
            <v xml:space="preserve">Tubo concreto D=0,60m CA-2 - fornec. </v>
          </cell>
        </row>
        <row r="932">
          <cell r="B932" t="str">
            <v>11.1.50</v>
          </cell>
          <cell r="D932" t="str">
            <v>32.02.30</v>
          </cell>
          <cell r="E932" t="str">
            <v>Tubo concreto D=0,60m CA-3 - fornec.</v>
          </cell>
        </row>
        <row r="933">
          <cell r="B933" t="str">
            <v>11.1.51</v>
          </cell>
          <cell r="D933" t="str">
            <v>32.02.31</v>
          </cell>
          <cell r="E933" t="str">
            <v>Tubo concreto D=0,60m CA-4 - fornec.</v>
          </cell>
        </row>
        <row r="934">
          <cell r="B934" t="str">
            <v>11.1.52</v>
          </cell>
          <cell r="D934" t="str">
            <v>32.02.32</v>
          </cell>
          <cell r="E934" t="str">
            <v>Tubo concreto D=0,80m CA-1 - fornec.</v>
          </cell>
        </row>
        <row r="935">
          <cell r="B935" t="str">
            <v>11.1.53</v>
          </cell>
          <cell r="D935" t="str">
            <v>32.02.33</v>
          </cell>
          <cell r="E935" t="str">
            <v>Tubo concreto D=0,80m CA-2 - fornec.</v>
          </cell>
        </row>
        <row r="936">
          <cell r="B936" t="str">
            <v>11.1.54</v>
          </cell>
          <cell r="D936" t="str">
            <v>32.02.34</v>
          </cell>
          <cell r="E936" t="str">
            <v>Tubo concreto D=0,80m CA-3 - fornec.</v>
          </cell>
        </row>
        <row r="937">
          <cell r="B937" t="str">
            <v>11.1.55</v>
          </cell>
          <cell r="D937" t="str">
            <v>32.02.35</v>
          </cell>
          <cell r="E937" t="str">
            <v xml:space="preserve">Tubo concreto D=0,80m CA-4 - fornceimento </v>
          </cell>
        </row>
        <row r="938">
          <cell r="B938" t="str">
            <v>11.1.56</v>
          </cell>
          <cell r="D938" t="str">
            <v>32.02.36</v>
          </cell>
          <cell r="E938" t="str">
            <v xml:space="preserve">Tubo concreto D=1,00m CA-1 - fornec. </v>
          </cell>
        </row>
        <row r="939">
          <cell r="B939" t="str">
            <v>11.1.57</v>
          </cell>
          <cell r="D939" t="str">
            <v>32.02.40</v>
          </cell>
          <cell r="E939" t="str">
            <v xml:space="preserve">Tubo concreto D=1,20m CA-1 - fornec. </v>
          </cell>
        </row>
        <row r="940">
          <cell r="B940" t="str">
            <v>11.1.58</v>
          </cell>
          <cell r="D940" t="str">
            <v>32.02.44</v>
          </cell>
          <cell r="E940" t="str">
            <v xml:space="preserve">Tubo concreto D=1,50m CA-1 - fornec. </v>
          </cell>
        </row>
        <row r="941">
          <cell r="B941" t="str">
            <v>11.1.59</v>
          </cell>
          <cell r="D941" t="str">
            <v>32.02.48</v>
          </cell>
          <cell r="E941" t="str">
            <v>Tubo concreto D=0,40m assentamento</v>
          </cell>
        </row>
        <row r="942">
          <cell r="B942" t="str">
            <v>11.1.60</v>
          </cell>
          <cell r="D942" t="str">
            <v>32.02.49</v>
          </cell>
          <cell r="E942" t="str">
            <v>Tubo de concreto D=0,50m assentamento</v>
          </cell>
        </row>
        <row r="943">
          <cell r="B943" t="str">
            <v>11.1.61</v>
          </cell>
          <cell r="D943" t="str">
            <v>32.02.50</v>
          </cell>
          <cell r="E943" t="str">
            <v>Tubo concreto D=0,60m assentamento</v>
          </cell>
        </row>
        <row r="944">
          <cell r="B944" t="str">
            <v>11.1.62</v>
          </cell>
          <cell r="D944" t="str">
            <v>32.02.51</v>
          </cell>
          <cell r="E944" t="str">
            <v xml:space="preserve">Tubo concreto D=0,80m assentamento </v>
          </cell>
        </row>
        <row r="945">
          <cell r="B945" t="str">
            <v>11.1.63</v>
          </cell>
          <cell r="D945" t="str">
            <v>32.02.52</v>
          </cell>
          <cell r="E945" t="str">
            <v>Tubo concreto D=1,00m assentamento</v>
          </cell>
        </row>
        <row r="946">
          <cell r="B946" t="str">
            <v>11.1.64</v>
          </cell>
          <cell r="D946" t="str">
            <v>32.02.53</v>
          </cell>
          <cell r="E946" t="str">
            <v>Tubo concreto D=1,20m assentamento</v>
          </cell>
        </row>
        <row r="947">
          <cell r="B947" t="str">
            <v>11.1.65</v>
          </cell>
          <cell r="D947" t="str">
            <v>32.02.54</v>
          </cell>
          <cell r="E947" t="str">
            <v>Tubo concreto D=1,50m assentamento</v>
          </cell>
        </row>
        <row r="948">
          <cell r="B948" t="str">
            <v>11.1.66</v>
          </cell>
          <cell r="D948" t="str">
            <v>32.02.55</v>
          </cell>
          <cell r="E948" t="str">
            <v>Gabião tipo caixa 50cm - tela galv.</v>
          </cell>
        </row>
        <row r="949">
          <cell r="B949" t="str">
            <v>11.1.67</v>
          </cell>
          <cell r="D949" t="str">
            <v>32.02.56.01</v>
          </cell>
          <cell r="E949" t="str">
            <v>Gabião tipo colchão e= 17cm - tela galv.</v>
          </cell>
        </row>
        <row r="950">
          <cell r="B950" t="str">
            <v>11.1.68</v>
          </cell>
          <cell r="D950" t="str">
            <v>32.02.57.01</v>
          </cell>
          <cell r="E950" t="str">
            <v>Gabião tipo colchão e= 23cm - tela galv.</v>
          </cell>
        </row>
        <row r="951">
          <cell r="B951" t="str">
            <v>11.1.69</v>
          </cell>
          <cell r="D951" t="str">
            <v>32.02.58.01</v>
          </cell>
          <cell r="E951" t="str">
            <v xml:space="preserve">Gabião tipo colchão espessura 30cm - tela galv. </v>
          </cell>
        </row>
        <row r="952">
          <cell r="B952" t="str">
            <v>11.1.70</v>
          </cell>
          <cell r="D952" t="str">
            <v>32.02.59.01</v>
          </cell>
          <cell r="E952" t="str">
            <v xml:space="preserve">Gabião tipo colchão e= 17cm - tela pvc </v>
          </cell>
        </row>
        <row r="953">
          <cell r="B953" t="str">
            <v>11.1.71</v>
          </cell>
          <cell r="D953" t="str">
            <v>32.02.60.01</v>
          </cell>
          <cell r="E953" t="str">
            <v>Gabião tipo colchão espessura 23cm - tela pvc</v>
          </cell>
        </row>
        <row r="954">
          <cell r="B954" t="str">
            <v>11.1.72</v>
          </cell>
          <cell r="D954" t="str">
            <v>32.02.61.01</v>
          </cell>
          <cell r="E954" t="str">
            <v>Gabião tipo colchão espessura 30cm - tela pvc</v>
          </cell>
        </row>
        <row r="955">
          <cell r="B955" t="str">
            <v>11.1.73</v>
          </cell>
          <cell r="D955" t="str">
            <v>32.02.62</v>
          </cell>
          <cell r="E955" t="str">
            <v>Gabião tipo saco - tela galv.</v>
          </cell>
        </row>
        <row r="956">
          <cell r="B956" t="str">
            <v>11.1.74</v>
          </cell>
          <cell r="D956" t="str">
            <v>32.02.63</v>
          </cell>
          <cell r="E956" t="str">
            <v>Camada filtrante pedra britada</v>
          </cell>
        </row>
        <row r="957">
          <cell r="B957" t="str">
            <v>11.1.75</v>
          </cell>
          <cell r="D957" t="str">
            <v>32.02.66</v>
          </cell>
          <cell r="E957" t="str">
            <v>Canaleta concreto 40 cm</v>
          </cell>
        </row>
        <row r="958">
          <cell r="B958" t="str">
            <v>11.1.76</v>
          </cell>
          <cell r="D958" t="str">
            <v>32.02.67</v>
          </cell>
          <cell r="E958" t="str">
            <v>Canaleta concreto 60 cm</v>
          </cell>
        </row>
        <row r="959">
          <cell r="B959" t="str">
            <v>11.1.77</v>
          </cell>
          <cell r="D959" t="str">
            <v>32.02.68</v>
          </cell>
          <cell r="E959" t="str">
            <v>Canaleta concreto 80 cm</v>
          </cell>
        </row>
        <row r="960">
          <cell r="B960" t="str">
            <v>11.1.78</v>
          </cell>
          <cell r="D960" t="str">
            <v>32.02.69</v>
          </cell>
          <cell r="E960" t="str">
            <v>Tubo pvc perfurado ou não D=0,050m</v>
          </cell>
        </row>
        <row r="961">
          <cell r="B961" t="str">
            <v>11.1.79</v>
          </cell>
          <cell r="D961" t="str">
            <v>32.02.71</v>
          </cell>
          <cell r="E961" t="str">
            <v>Tubo pvc perfurado ou não D=0,10m</v>
          </cell>
        </row>
        <row r="962">
          <cell r="B962" t="str">
            <v>11.1.80</v>
          </cell>
          <cell r="D962" t="str">
            <v>32.02.72</v>
          </cell>
          <cell r="E962" t="str">
            <v>Tubo pvc perfurado ou não D=0,15m</v>
          </cell>
        </row>
        <row r="963">
          <cell r="B963" t="str">
            <v>11.1.81</v>
          </cell>
          <cell r="D963" t="str">
            <v>32.02.73</v>
          </cell>
          <cell r="E963" t="str">
            <v xml:space="preserve">Manta geotêxtil não tecida </v>
          </cell>
        </row>
        <row r="964">
          <cell r="B964" t="str">
            <v>11.1.82</v>
          </cell>
          <cell r="D964" t="str">
            <v>32.02.74</v>
          </cell>
          <cell r="E964" t="str">
            <v xml:space="preserve">Manta geotêxtil tecida </v>
          </cell>
        </row>
        <row r="965">
          <cell r="B965" t="str">
            <v>11.1.83</v>
          </cell>
          <cell r="D965" t="str">
            <v>32.02.75</v>
          </cell>
          <cell r="E965" t="str">
            <v>Enchimento de vala com areia lavada</v>
          </cell>
        </row>
        <row r="966">
          <cell r="B966" t="str">
            <v>11.1.84</v>
          </cell>
          <cell r="D966" t="str">
            <v>32.02.76</v>
          </cell>
          <cell r="E966" t="str">
            <v>Enchimento de vala com pedra britada 3 e 4</v>
          </cell>
        </row>
        <row r="967">
          <cell r="B967" t="str">
            <v>11.1.85</v>
          </cell>
          <cell r="D967" t="str">
            <v>32.02.77</v>
          </cell>
          <cell r="E967" t="str">
            <v>Enchimento de vala com pedra rachão</v>
          </cell>
        </row>
        <row r="968">
          <cell r="B968" t="str">
            <v>11.1.86</v>
          </cell>
          <cell r="D968" t="str">
            <v>32.02.79</v>
          </cell>
          <cell r="E968" t="str">
            <v>Retaludamento mecânico 1ª/2ª cat.</v>
          </cell>
        </row>
        <row r="969">
          <cell r="B969" t="str">
            <v>11.1.87</v>
          </cell>
          <cell r="D969" t="str">
            <v>32.02.80.01</v>
          </cell>
          <cell r="E969" t="str">
            <v>Tubo aço corr.galv.met.não destrutivo</v>
          </cell>
        </row>
        <row r="970">
          <cell r="B970" t="str">
            <v>11.1.88</v>
          </cell>
          <cell r="D970" t="str">
            <v>32.02.80.02</v>
          </cell>
          <cell r="E970" t="str">
            <v>Tubo aço corr.epoxy met.não destrutivo</v>
          </cell>
        </row>
        <row r="971">
          <cell r="B971" t="str">
            <v>11.1.89</v>
          </cell>
          <cell r="D971" t="str">
            <v>32.02.80.03</v>
          </cell>
          <cell r="E971" t="str">
            <v>Tubo aço corr.galv.met. destrutivo</v>
          </cell>
        </row>
        <row r="972">
          <cell r="B972" t="str">
            <v>11.1.90</v>
          </cell>
          <cell r="D972" t="str">
            <v>32.02.80.04</v>
          </cell>
          <cell r="E972" t="str">
            <v>Tubo aço corr.epoxy met. destrutivo</v>
          </cell>
        </row>
        <row r="973">
          <cell r="B973" t="str">
            <v>11.1.91</v>
          </cell>
          <cell r="D973" t="str">
            <v>32.03.01</v>
          </cell>
          <cell r="E973" t="str">
            <v xml:space="preserve">Tacha c/elem refl. vidro esp.lap. monod. </v>
          </cell>
        </row>
        <row r="974">
          <cell r="B974" t="str">
            <v>11.1.92</v>
          </cell>
          <cell r="D974" t="str">
            <v>32.03.02</v>
          </cell>
          <cell r="E974" t="str">
            <v xml:space="preserve">Tacha c/elem refl. vidro esp.lap.bidir. </v>
          </cell>
        </row>
        <row r="975">
          <cell r="B975" t="str">
            <v>11.1.93</v>
          </cell>
          <cell r="D975" t="str">
            <v>32.03.03</v>
          </cell>
          <cell r="E975" t="str">
            <v xml:space="preserve">Tachão c/elem refl vidro esp.lap.monod. </v>
          </cell>
        </row>
        <row r="976">
          <cell r="B976" t="str">
            <v>11.1.94</v>
          </cell>
          <cell r="D976" t="str">
            <v>32.03.04</v>
          </cell>
          <cell r="E976" t="str">
            <v>Tachão c/elem refl. vidro esp.lap bidirec.</v>
          </cell>
        </row>
        <row r="977">
          <cell r="B977" t="str">
            <v>11.1.95</v>
          </cell>
          <cell r="D977" t="str">
            <v>32.03.04.01</v>
          </cell>
          <cell r="E977" t="str">
            <v xml:space="preserve">Tachão mini refl. vidro esp.lap.monod. </v>
          </cell>
        </row>
        <row r="978">
          <cell r="B978" t="str">
            <v>11.1.96</v>
          </cell>
          <cell r="D978" t="str">
            <v>32.03.04.02</v>
          </cell>
          <cell r="E978" t="str">
            <v xml:space="preserve">Tachão mini refl. vidro esp.lap.bid </v>
          </cell>
        </row>
        <row r="979">
          <cell r="B979" t="str">
            <v>11.1.97</v>
          </cell>
          <cell r="D979" t="str">
            <v>32.03.04.03</v>
          </cell>
          <cell r="E979" t="str">
            <v>Tacha c/elem refl de plastico monod.</v>
          </cell>
        </row>
        <row r="980">
          <cell r="B980" t="str">
            <v>11.1.98</v>
          </cell>
          <cell r="D980" t="str">
            <v>32.03.04.04</v>
          </cell>
          <cell r="E980" t="str">
            <v xml:space="preserve">Tacha c/elem refl de plastico bidirec. </v>
          </cell>
        </row>
        <row r="981">
          <cell r="B981" t="str">
            <v>11.1.99</v>
          </cell>
          <cell r="D981" t="str">
            <v>32.03.04.06</v>
          </cell>
          <cell r="E981" t="str">
            <v xml:space="preserve">Tacha c/elem refl prism. bidirec. </v>
          </cell>
        </row>
        <row r="982">
          <cell r="B982" t="str">
            <v>11.1.100</v>
          </cell>
          <cell r="D982" t="str">
            <v>32.03.05</v>
          </cell>
          <cell r="E982" t="str">
            <v>Sinaliz. horiz. acril.base de água m²</v>
          </cell>
        </row>
        <row r="983">
          <cell r="B983" t="str">
            <v>11.1.101</v>
          </cell>
          <cell r="D983" t="str">
            <v>32.03.06</v>
          </cell>
          <cell r="E983" t="str">
            <v>Sinaliz. horiz. acril. base água c/visibead m²</v>
          </cell>
        </row>
        <row r="984">
          <cell r="B984" t="str">
            <v>11.1.102</v>
          </cell>
          <cell r="D984" t="str">
            <v>32.03.07</v>
          </cell>
          <cell r="E984" t="str">
            <v>Renovação tinta res. acríl./vinílica</v>
          </cell>
        </row>
        <row r="985">
          <cell r="B985" t="str">
            <v>11.1.103</v>
          </cell>
          <cell r="D985" t="str">
            <v>32.03.08</v>
          </cell>
          <cell r="E985" t="str">
            <v>Renovação mat.termopl.aspersão</v>
          </cell>
        </row>
        <row r="986">
          <cell r="B986" t="str">
            <v>11.1.104</v>
          </cell>
          <cell r="D986" t="str">
            <v>32.03.09</v>
          </cell>
          <cell r="E986" t="str">
            <v>Renovação mat.termopl.extrusão</v>
          </cell>
        </row>
        <row r="987">
          <cell r="B987" t="str">
            <v>11.1.105</v>
          </cell>
          <cell r="D987" t="str">
            <v>32.03.10</v>
          </cell>
          <cell r="E987" t="str">
            <v>Renovação tinta res. alqd.borracha clorada</v>
          </cell>
        </row>
        <row r="988">
          <cell r="B988" t="str">
            <v>11.1.106</v>
          </cell>
          <cell r="D988" t="str">
            <v>32.04.02</v>
          </cell>
          <cell r="E988" t="str">
            <v xml:space="preserve">Destocamento árv. com perímetro maior que 78cm </v>
          </cell>
        </row>
        <row r="989">
          <cell r="B989" t="str">
            <v>11.1.107</v>
          </cell>
          <cell r="D989" t="str">
            <v>32.04.03</v>
          </cell>
          <cell r="E989" t="str">
            <v>Limp. terreno c/ dest.arv.perímetro&lt;= 78cm</v>
          </cell>
        </row>
        <row r="990">
          <cell r="B990" t="str">
            <v>11.1.108</v>
          </cell>
          <cell r="D990" t="str">
            <v>32.04.04</v>
          </cell>
          <cell r="E990" t="str">
            <v>Limp. terreno s/destocamento de árvores</v>
          </cell>
        </row>
        <row r="991">
          <cell r="B991" t="str">
            <v>11.1.109</v>
          </cell>
          <cell r="D991" t="str">
            <v>32.05.01</v>
          </cell>
          <cell r="E991" t="str">
            <v>Escavação 1/2ª cat. trator + pá carreg.</v>
          </cell>
        </row>
        <row r="992">
          <cell r="B992" t="str">
            <v>11.1.110</v>
          </cell>
          <cell r="D992" t="str">
            <v>32.05.02</v>
          </cell>
          <cell r="E992" t="str">
            <v>Escavação 1/2ª cat. c/ motoscraper</v>
          </cell>
        </row>
        <row r="993">
          <cell r="B993" t="str">
            <v>11.1.111</v>
          </cell>
          <cell r="D993" t="str">
            <v>32.05.03</v>
          </cell>
          <cell r="E993" t="str">
            <v>Escavação 1/2ª cat. c/ escav. hidraúlica</v>
          </cell>
        </row>
        <row r="994">
          <cell r="B994" t="str">
            <v>11.1.112</v>
          </cell>
          <cell r="D994" t="str">
            <v>32.05.04</v>
          </cell>
          <cell r="E994" t="str">
            <v>Escavação e carga material 2ª cat. c/ripper</v>
          </cell>
        </row>
        <row r="995">
          <cell r="B995" t="str">
            <v>11.1.113</v>
          </cell>
          <cell r="D995" t="str">
            <v>32.05.05</v>
          </cell>
          <cell r="E995" t="str">
            <v>Escavação carga material 2ª cat. com explosivo</v>
          </cell>
        </row>
        <row r="996">
          <cell r="B996" t="str">
            <v>11.1.114</v>
          </cell>
          <cell r="D996" t="str">
            <v>32.05.06</v>
          </cell>
          <cell r="E996" t="str">
            <v xml:space="preserve">Escavação e carga material de 3ª cat. </v>
          </cell>
        </row>
        <row r="997">
          <cell r="B997" t="str">
            <v>11.1.115</v>
          </cell>
          <cell r="D997" t="str">
            <v>32.06.01</v>
          </cell>
          <cell r="E997" t="str">
            <v xml:space="preserve">Compactação de aterro maior/igual 95%PS </v>
          </cell>
        </row>
        <row r="998">
          <cell r="B998" t="str">
            <v>11.1.116</v>
          </cell>
          <cell r="D998" t="str">
            <v>32.07.01</v>
          </cell>
          <cell r="E998" t="str">
            <v xml:space="preserve">Transporte de 1ª/2ª categoria até 1 km </v>
          </cell>
        </row>
        <row r="999">
          <cell r="B999" t="str">
            <v>11.1.117</v>
          </cell>
          <cell r="D999" t="str">
            <v>32.07.02</v>
          </cell>
          <cell r="E999" t="str">
            <v xml:space="preserve">Transporte de 1ª/2ª categoria até 2 km </v>
          </cell>
        </row>
        <row r="1000">
          <cell r="B1000" t="str">
            <v>11.1.118</v>
          </cell>
          <cell r="D1000" t="str">
            <v>32.07.03</v>
          </cell>
          <cell r="E1000" t="str">
            <v xml:space="preserve">Transporte de 1ª/2ª categoria até 5 km </v>
          </cell>
        </row>
        <row r="1001">
          <cell r="B1001" t="str">
            <v>11.1.119</v>
          </cell>
          <cell r="D1001" t="str">
            <v>32.07.04</v>
          </cell>
          <cell r="E1001" t="str">
            <v xml:space="preserve">Transporte de 1ª/2ª categoria até 10 km </v>
          </cell>
        </row>
        <row r="1002">
          <cell r="B1002" t="str">
            <v>11.1.120</v>
          </cell>
          <cell r="D1002" t="str">
            <v>32.07.05</v>
          </cell>
          <cell r="E1002" t="str">
            <v xml:space="preserve">Transporte de 1ª/2ª categoria até 15 km </v>
          </cell>
        </row>
        <row r="1003">
          <cell r="B1003" t="str">
            <v>11.1.121</v>
          </cell>
          <cell r="D1003" t="str">
            <v>32.07.06</v>
          </cell>
          <cell r="E1003" t="str">
            <v xml:space="preserve">Transporte de 1ª/2ª categoria alem 15 km </v>
          </cell>
        </row>
        <row r="1004">
          <cell r="B1004" t="str">
            <v>11.1.122</v>
          </cell>
          <cell r="D1004" t="str">
            <v>32.07.11</v>
          </cell>
          <cell r="E1004" t="str">
            <v xml:space="preserve">Transporte de solo cimento ate 5 km </v>
          </cell>
        </row>
        <row r="1005">
          <cell r="B1005" t="str">
            <v>11.1.123</v>
          </cell>
          <cell r="D1005" t="str">
            <v>32.08.01</v>
          </cell>
          <cell r="E1005" t="str">
            <v xml:space="preserve">Sub-base ou base solo cim 7% - Pulv. </v>
          </cell>
        </row>
        <row r="1006">
          <cell r="B1006" t="str">
            <v>11.1.124</v>
          </cell>
          <cell r="D1006" t="str">
            <v>32.08.04</v>
          </cell>
          <cell r="E1006" t="str">
            <v xml:space="preserve">Sub-base ou base solo cim 10% - Pulv. </v>
          </cell>
        </row>
        <row r="1008">
          <cell r="B1008" t="str">
            <v>Cód. Colinas</v>
          </cell>
          <cell r="D1008" t="str">
            <v>Código</v>
          </cell>
          <cell r="E1008" t="str">
            <v>Serviços</v>
          </cell>
        </row>
        <row r="1011">
          <cell r="D1011" t="str">
            <v>FASE 34 - SERVIÇOS TERCEIRIZADOS</v>
          </cell>
        </row>
        <row r="1012">
          <cell r="B1012" t="str">
            <v>12.1.1</v>
          </cell>
          <cell r="D1012" t="str">
            <v>34.01.01</v>
          </cell>
          <cell r="E1012" t="str">
            <v xml:space="preserve">Arrecadador </v>
          </cell>
        </row>
        <row r="1013">
          <cell r="B1013" t="str">
            <v>12.1.2</v>
          </cell>
          <cell r="D1013" t="str">
            <v>34.01.02</v>
          </cell>
          <cell r="E1013" t="str">
            <v>Auxiliar Man. El. Eletronica</v>
          </cell>
        </row>
        <row r="1014">
          <cell r="B1014" t="str">
            <v>12.1.3</v>
          </cell>
          <cell r="D1014" t="str">
            <v>34.01.03</v>
          </cell>
          <cell r="E1014" t="str">
            <v>Auxiliar de Pista</v>
          </cell>
        </row>
        <row r="1015">
          <cell r="B1015" t="str">
            <v>12.1.4</v>
          </cell>
          <cell r="D1015" t="str">
            <v>34.01.04</v>
          </cell>
          <cell r="E1015" t="str">
            <v>Auxiliar de tráfego</v>
          </cell>
        </row>
        <row r="1016">
          <cell r="B1016" t="str">
            <v>12.1.5</v>
          </cell>
          <cell r="D1016" t="str">
            <v>34.01.05</v>
          </cell>
          <cell r="E1016" t="str">
            <v>Coordenador de pedágio</v>
          </cell>
        </row>
        <row r="1017">
          <cell r="B1017" t="str">
            <v>12.1.6</v>
          </cell>
          <cell r="D1017" t="str">
            <v>34.01.06</v>
          </cell>
          <cell r="E1017" t="str">
            <v>Supervisor de pedágio</v>
          </cell>
        </row>
        <row r="1018">
          <cell r="B1018" t="str">
            <v>12.1.7</v>
          </cell>
          <cell r="D1018" t="str">
            <v>34.01.07</v>
          </cell>
          <cell r="E1018" t="str">
            <v>Conferente</v>
          </cell>
        </row>
        <row r="1019">
          <cell r="B1019" t="str">
            <v>12.1.8</v>
          </cell>
          <cell r="D1019" t="str">
            <v>34.01.10</v>
          </cell>
          <cell r="E1019" t="str">
            <v xml:space="preserve">Técnico manut. Elet-eletr </v>
          </cell>
        </row>
        <row r="1020">
          <cell r="B1020" t="str">
            <v>12.1.9</v>
          </cell>
          <cell r="D1020" t="str">
            <v>34.01.11</v>
          </cell>
          <cell r="E1020" t="str">
            <v xml:space="preserve">Auxiliar Técnico </v>
          </cell>
        </row>
        <row r="1021">
          <cell r="B1021" t="str">
            <v>12.1.10</v>
          </cell>
          <cell r="D1021" t="str">
            <v>34.02.01</v>
          </cell>
          <cell r="E1021" t="str">
            <v>Balanceiro</v>
          </cell>
        </row>
        <row r="1022">
          <cell r="B1022" t="str">
            <v>12.1.11</v>
          </cell>
          <cell r="D1022" t="str">
            <v>34.02.02</v>
          </cell>
          <cell r="E1022" t="str">
            <v>Auxiliar de pesagem</v>
          </cell>
        </row>
        <row r="1023">
          <cell r="B1023" t="str">
            <v>12.1.12</v>
          </cell>
          <cell r="D1023" t="str">
            <v>34.03.01</v>
          </cell>
          <cell r="E1023" t="str">
            <v>Limpeza de áreas int. pisos acarpetados</v>
          </cell>
        </row>
        <row r="1024">
          <cell r="B1024" t="str">
            <v>12.1.13</v>
          </cell>
          <cell r="D1024" t="str">
            <v>34.03.02</v>
          </cell>
          <cell r="E1024" t="str">
            <v>Limpeza de áreas internas e pisos frios</v>
          </cell>
        </row>
        <row r="1025">
          <cell r="B1025" t="str">
            <v>12.1.14</v>
          </cell>
          <cell r="D1025" t="str">
            <v>34.03.03</v>
          </cell>
          <cell r="E1025" t="str">
            <v>Limpeza de áreas internas laboratórios</v>
          </cell>
        </row>
        <row r="1026">
          <cell r="B1026" t="str">
            <v>12.1.15</v>
          </cell>
          <cell r="D1026" t="str">
            <v>34.03.04</v>
          </cell>
          <cell r="E1026" t="str">
            <v>Limpeza de áreas int.almoxarif.e galpões</v>
          </cell>
        </row>
        <row r="1027">
          <cell r="B1027" t="str">
            <v>12.1.16</v>
          </cell>
          <cell r="D1027" t="str">
            <v>34.03.05</v>
          </cell>
          <cell r="E1027" t="str">
            <v>Limpeza de áreas internas oficinas</v>
          </cell>
        </row>
        <row r="1028">
          <cell r="B1028" t="str">
            <v>12.1.17</v>
          </cell>
          <cell r="D1028" t="str">
            <v>34.03.06</v>
          </cell>
          <cell r="E1028" t="str">
            <v>Limpeza áreas ext. pisos pav.e terra</v>
          </cell>
        </row>
        <row r="1029">
          <cell r="B1029" t="str">
            <v>12.1.18</v>
          </cell>
          <cell r="D1029" t="str">
            <v>34.03.07</v>
          </cell>
          <cell r="E1029" t="str">
            <v>Limpeza ext. pát.e áreas verdes alta freq.</v>
          </cell>
        </row>
        <row r="1030">
          <cell r="B1030" t="str">
            <v>12.1.19</v>
          </cell>
          <cell r="D1030" t="str">
            <v>34.03.08</v>
          </cell>
          <cell r="E1030" t="str">
            <v xml:space="preserve">Limpeza ext. pát.e áreas verdes média freq </v>
          </cell>
        </row>
        <row r="1031">
          <cell r="B1031" t="str">
            <v>12.1.20</v>
          </cell>
          <cell r="D1031" t="str">
            <v>34.03.09</v>
          </cell>
          <cell r="E1031" t="str">
            <v>Limpeza ext. pát.e áreas verdes baixa freq</v>
          </cell>
        </row>
        <row r="1032">
          <cell r="B1032" t="str">
            <v>12.1.21</v>
          </cell>
          <cell r="D1032" t="str">
            <v>34.03.10</v>
          </cell>
          <cell r="E1032" t="str">
            <v xml:space="preserve">Vidros externos c/ exp.risco trimestr. </v>
          </cell>
        </row>
        <row r="1033">
          <cell r="B1033" t="str">
            <v>12.1.22</v>
          </cell>
          <cell r="D1033" t="str">
            <v>34.03.11</v>
          </cell>
          <cell r="E1033" t="str">
            <v>Vidros externos s/ exp.risco - trimestr.</v>
          </cell>
        </row>
        <row r="1034">
          <cell r="B1034" t="str">
            <v>12.1.23</v>
          </cell>
          <cell r="D1034" t="str">
            <v>34.03.12</v>
          </cell>
          <cell r="E1034" t="str">
            <v xml:space="preserve">Vidros externos c/ exp.risco - s/estral </v>
          </cell>
        </row>
        <row r="1035">
          <cell r="B1035" t="str">
            <v>12.1.24</v>
          </cell>
          <cell r="D1035" t="str">
            <v>34.03.13</v>
          </cell>
          <cell r="E1035" t="str">
            <v xml:space="preserve">Vidros externos s/ exp.risco - s/estral </v>
          </cell>
        </row>
        <row r="1036">
          <cell r="B1036" t="str">
            <v>12.1.25</v>
          </cell>
          <cell r="D1036" t="str">
            <v>34.04.02</v>
          </cell>
          <cell r="E1036" t="str">
            <v xml:space="preserve">Vigilância 44h sem. de segunda a sextaVig.feira </v>
          </cell>
        </row>
        <row r="1037">
          <cell r="B1037" t="str">
            <v>12.1.26</v>
          </cell>
          <cell r="D1037" t="str">
            <v>34.04.04</v>
          </cell>
          <cell r="E1037" t="str">
            <v xml:space="preserve">Vigilância 12h diurno de segunda a domingo </v>
          </cell>
        </row>
        <row r="1038">
          <cell r="B1038" t="str">
            <v>12.1.27</v>
          </cell>
          <cell r="D1038" t="str">
            <v>34.04.06</v>
          </cell>
          <cell r="E1038" t="str">
            <v xml:space="preserve">Vigilância 12h noturno de segunda a domingo </v>
          </cell>
        </row>
        <row r="1039">
          <cell r="B1039" t="str">
            <v>12.1.28</v>
          </cell>
          <cell r="D1039" t="str">
            <v>34.05.02</v>
          </cell>
          <cell r="E1039" t="str">
            <v xml:space="preserve">Portaria 44h sem. diurno deseg/ sexta-feira </v>
          </cell>
        </row>
        <row r="1040">
          <cell r="B1040" t="str">
            <v>12.1.29</v>
          </cell>
          <cell r="D1040" t="str">
            <v>34.05.04</v>
          </cell>
          <cell r="E1040" t="str">
            <v xml:space="preserve">Portaria 12h sem. diurno deseg/ sexta-feira </v>
          </cell>
        </row>
        <row r="1041">
          <cell r="B1041" t="str">
            <v>12.1.30</v>
          </cell>
          <cell r="D1041" t="str">
            <v>34.05.06</v>
          </cell>
          <cell r="E1041" t="str">
            <v xml:space="preserve">Portaria 8h diurno de segunda a domingo </v>
          </cell>
        </row>
        <row r="1042">
          <cell r="B1042" t="str">
            <v>12.1.31</v>
          </cell>
          <cell r="D1042" t="str">
            <v>34.05.08</v>
          </cell>
          <cell r="E1042" t="str">
            <v xml:space="preserve">Portaria 24h diuturno de segunda a domingo </v>
          </cell>
        </row>
        <row r="1043">
          <cell r="B1043" t="str">
            <v>12.1.32</v>
          </cell>
          <cell r="D1043" t="str">
            <v>34.07.01.01</v>
          </cell>
          <cell r="E1043" t="str">
            <v>Médico Supervisor</v>
          </cell>
        </row>
        <row r="1044">
          <cell r="B1044" t="str">
            <v>12.1.33</v>
          </cell>
          <cell r="D1044" t="str">
            <v>34.07.01.02</v>
          </cell>
          <cell r="E1044" t="str">
            <v>Paramédico</v>
          </cell>
        </row>
        <row r="1045">
          <cell r="B1045" t="str">
            <v>12.1.34</v>
          </cell>
          <cell r="D1045" t="str">
            <v>34.07.01.03</v>
          </cell>
          <cell r="E1045" t="str">
            <v>Atendente de primeiros socorros</v>
          </cell>
        </row>
        <row r="1046">
          <cell r="B1046" t="str">
            <v>12.1.35</v>
          </cell>
          <cell r="D1046" t="str">
            <v>34.07.01.04</v>
          </cell>
          <cell r="E1046" t="str">
            <v>Auxiliar Atendente de primeiros socorros</v>
          </cell>
        </row>
        <row r="1047">
          <cell r="B1047" t="str">
            <v>12.1.36</v>
          </cell>
          <cell r="D1047" t="str">
            <v>34.07.01.05</v>
          </cell>
          <cell r="E1047" t="str">
            <v>Motorista ambulância</v>
          </cell>
        </row>
        <row r="1048">
          <cell r="B1048" t="str">
            <v>12.1.37</v>
          </cell>
          <cell r="D1048" t="str">
            <v>34.07.01.06</v>
          </cell>
          <cell r="E1048" t="str">
            <v>Operador de guincho</v>
          </cell>
        </row>
        <row r="1049">
          <cell r="B1049" t="str">
            <v>12.1.38</v>
          </cell>
          <cell r="D1049" t="str">
            <v>34.08.27</v>
          </cell>
          <cell r="E1049" t="str">
            <v>Hidr. Daee e deprn</v>
          </cell>
        </row>
        <row r="1051">
          <cell r="B1051" t="str">
            <v>Cód. Colinas</v>
          </cell>
          <cell r="D1051" t="str">
            <v>Código</v>
          </cell>
          <cell r="E1051" t="str">
            <v>Serviços</v>
          </cell>
        </row>
        <row r="1054">
          <cell r="D1054" t="str">
            <v>FASE 35 - EQUIPE DE PROJETO GERENCIAMENTO, MEIO AMBIENTE E OBRA</v>
          </cell>
        </row>
        <row r="1055">
          <cell r="B1055" t="str">
            <v>13.1.1</v>
          </cell>
          <cell r="D1055" t="str">
            <v>35.01.04</v>
          </cell>
          <cell r="E1055" t="str">
            <v>Analista de Sistema Júnior</v>
          </cell>
        </row>
        <row r="1056">
          <cell r="B1056" t="str">
            <v>13.1.2</v>
          </cell>
          <cell r="D1056" t="str">
            <v>35.01.05</v>
          </cell>
          <cell r="E1056" t="str">
            <v>Analista de Sistema Pleno</v>
          </cell>
        </row>
        <row r="1057">
          <cell r="B1057" t="str">
            <v>13.1.3</v>
          </cell>
          <cell r="D1057" t="str">
            <v>35.01.06</v>
          </cell>
          <cell r="E1057" t="str">
            <v>Analista de Sistema Senior</v>
          </cell>
        </row>
        <row r="1058">
          <cell r="B1058" t="str">
            <v>13.1.4</v>
          </cell>
          <cell r="D1058" t="str">
            <v>35.01.09</v>
          </cell>
          <cell r="E1058" t="str">
            <v>Auxiliar de Laboratório</v>
          </cell>
        </row>
        <row r="1059">
          <cell r="B1059" t="str">
            <v>13.1.5</v>
          </cell>
          <cell r="D1059" t="str">
            <v>35.01.10</v>
          </cell>
          <cell r="E1059" t="str">
            <v>Auxiliar Topografia</v>
          </cell>
        </row>
        <row r="1060">
          <cell r="B1060" t="str">
            <v>13.1.6</v>
          </cell>
          <cell r="D1060" t="str">
            <v>35.01.11</v>
          </cell>
          <cell r="E1060" t="str">
            <v>Auxiliar/Escritório</v>
          </cell>
        </row>
        <row r="1061">
          <cell r="B1061" t="str">
            <v>13.1.7</v>
          </cell>
          <cell r="D1061" t="str">
            <v>35.01.12</v>
          </cell>
          <cell r="E1061" t="str">
            <v>Chefe de Escritório</v>
          </cell>
        </row>
        <row r="1062">
          <cell r="B1062" t="str">
            <v>13.1.8</v>
          </cell>
          <cell r="D1062" t="str">
            <v>35.01.13</v>
          </cell>
          <cell r="E1062" t="str">
            <v>Consultor (sem vínculo)</v>
          </cell>
        </row>
        <row r="1063">
          <cell r="B1063" t="str">
            <v>13.1.9</v>
          </cell>
          <cell r="D1063" t="str">
            <v>35.01.13.01</v>
          </cell>
          <cell r="E1063" t="str">
            <v>Consultor jurídico (sem vínculo)</v>
          </cell>
        </row>
        <row r="1064">
          <cell r="B1064" t="str">
            <v>13.1.10</v>
          </cell>
          <cell r="D1064" t="str">
            <v>35.01.15</v>
          </cell>
          <cell r="E1064" t="str">
            <v>Digitado</v>
          </cell>
        </row>
        <row r="1065">
          <cell r="B1065" t="str">
            <v>13.1.11</v>
          </cell>
          <cell r="D1065" t="str">
            <v>35.01.16</v>
          </cell>
          <cell r="E1065" t="str">
            <v>Desenhista</v>
          </cell>
        </row>
        <row r="1066">
          <cell r="B1066" t="str">
            <v>13.1.12</v>
          </cell>
          <cell r="D1066" t="str">
            <v>35.01.17</v>
          </cell>
          <cell r="E1066" t="str">
            <v>Desenhista/Calculista</v>
          </cell>
        </row>
        <row r="1067">
          <cell r="B1067" t="str">
            <v>13.1.13</v>
          </cell>
          <cell r="D1067" t="str">
            <v>35.01.18</v>
          </cell>
          <cell r="E1067" t="str">
            <v>Economista Júnior</v>
          </cell>
        </row>
        <row r="1068">
          <cell r="B1068" t="str">
            <v>13.1.14</v>
          </cell>
          <cell r="D1068" t="str">
            <v>35.01.19</v>
          </cell>
          <cell r="E1068" t="str">
            <v>Economista Pleno</v>
          </cell>
        </row>
        <row r="1069">
          <cell r="B1069" t="str">
            <v>13.1.15</v>
          </cell>
          <cell r="D1069" t="str">
            <v>35.01.20</v>
          </cell>
          <cell r="E1069" t="str">
            <v>Economista Senior</v>
          </cell>
        </row>
        <row r="1070">
          <cell r="B1070" t="str">
            <v>13.1.16</v>
          </cell>
          <cell r="D1070" t="str">
            <v>35.01.21</v>
          </cell>
          <cell r="E1070" t="str">
            <v>Engenheiro Júnior</v>
          </cell>
        </row>
        <row r="1071">
          <cell r="B1071" t="str">
            <v>13.1.17</v>
          </cell>
          <cell r="D1071" t="str">
            <v>35.01.22</v>
          </cell>
          <cell r="E1071" t="str">
            <v>Engenheiro Pleno</v>
          </cell>
        </row>
        <row r="1072">
          <cell r="B1072" t="str">
            <v>13.1.18</v>
          </cell>
          <cell r="D1072" t="str">
            <v>35.01.23</v>
          </cell>
          <cell r="E1072" t="str">
            <v>Engenheiro Senior</v>
          </cell>
        </row>
        <row r="1073">
          <cell r="B1073" t="str">
            <v>13.1.19</v>
          </cell>
          <cell r="D1073" t="str">
            <v>35.01.24</v>
          </cell>
          <cell r="E1073" t="str">
            <v>Especialista em Treinamento Pleno</v>
          </cell>
        </row>
        <row r="1074">
          <cell r="B1074" t="str">
            <v>13.1.20</v>
          </cell>
          <cell r="D1074" t="str">
            <v>35.01.25</v>
          </cell>
          <cell r="E1074" t="str">
            <v>Especialista em Treinamento Senior</v>
          </cell>
        </row>
        <row r="1075">
          <cell r="B1075" t="str">
            <v>13.1.21</v>
          </cell>
          <cell r="D1075" t="str">
            <v>35.01.26</v>
          </cell>
          <cell r="E1075" t="str">
            <v>Fiscal de Obras</v>
          </cell>
        </row>
        <row r="1076">
          <cell r="B1076" t="str">
            <v>13.1.22</v>
          </cell>
          <cell r="D1076" t="str">
            <v>35.01.27</v>
          </cell>
          <cell r="E1076" t="str">
            <v>Geólogo Júnior</v>
          </cell>
        </row>
        <row r="1077">
          <cell r="B1077" t="str">
            <v>13.1.23</v>
          </cell>
          <cell r="D1077" t="str">
            <v>35.01.28</v>
          </cell>
          <cell r="E1077" t="str">
            <v>Geólogo Pleno</v>
          </cell>
        </row>
        <row r="1078">
          <cell r="B1078" t="str">
            <v>13.1.24</v>
          </cell>
          <cell r="D1078" t="str">
            <v>35.01.29</v>
          </cell>
          <cell r="E1078" t="str">
            <v>Geólogo Senior</v>
          </cell>
        </row>
        <row r="1079">
          <cell r="B1079" t="str">
            <v>13.1.25</v>
          </cell>
          <cell r="D1079" t="str">
            <v>35.01.30</v>
          </cell>
          <cell r="E1079" t="str">
            <v>Laboratorista</v>
          </cell>
        </row>
        <row r="1080">
          <cell r="B1080" t="str">
            <v>13.1.26</v>
          </cell>
          <cell r="D1080" t="str">
            <v>35.01.31</v>
          </cell>
          <cell r="E1080" t="str">
            <v>Laboratorista Auxiliar</v>
          </cell>
        </row>
        <row r="1081">
          <cell r="B1081" t="str">
            <v>13.1.27</v>
          </cell>
          <cell r="D1081" t="str">
            <v>35.01.32</v>
          </cell>
          <cell r="E1081" t="str">
            <v>Motorista</v>
          </cell>
        </row>
        <row r="1082">
          <cell r="B1082" t="str">
            <v>13.1.28</v>
          </cell>
          <cell r="D1082" t="str">
            <v>35.01.33</v>
          </cell>
          <cell r="E1082" t="str">
            <v>Nivelador</v>
          </cell>
        </row>
        <row r="1083">
          <cell r="B1083" t="str">
            <v>13.1.29</v>
          </cell>
          <cell r="D1083" t="str">
            <v>35.01.34</v>
          </cell>
          <cell r="E1083" t="str">
            <v>Operador de Microcomputador</v>
          </cell>
        </row>
        <row r="1084">
          <cell r="B1084" t="str">
            <v>13.1.30</v>
          </cell>
          <cell r="D1084" t="str">
            <v>35.01.35</v>
          </cell>
          <cell r="E1084" t="str">
            <v>Programador de Computador Júnior</v>
          </cell>
        </row>
        <row r="1085">
          <cell r="B1085" t="str">
            <v>13.1.31</v>
          </cell>
          <cell r="D1085" t="str">
            <v>35.01.36</v>
          </cell>
          <cell r="E1085" t="str">
            <v>Programador de Computador Pleno</v>
          </cell>
        </row>
        <row r="1086">
          <cell r="B1086" t="str">
            <v>13.1.32</v>
          </cell>
          <cell r="D1086" t="str">
            <v>35.01.37</v>
          </cell>
          <cell r="E1086" t="str">
            <v>Programador de Computador Senior</v>
          </cell>
        </row>
        <row r="1087">
          <cell r="B1087" t="str">
            <v>13.1.33</v>
          </cell>
          <cell r="D1087" t="str">
            <v>35.01.38</v>
          </cell>
          <cell r="E1087" t="str">
            <v>Psicólogo</v>
          </cell>
        </row>
        <row r="1088">
          <cell r="B1088" t="str">
            <v>13.1.34</v>
          </cell>
          <cell r="D1088" t="str">
            <v>35.01.39</v>
          </cell>
          <cell r="E1088" t="str">
            <v>Seccionista</v>
          </cell>
        </row>
        <row r="1089">
          <cell r="B1089" t="str">
            <v>13.1.35</v>
          </cell>
          <cell r="D1089" t="str">
            <v>35.01.40</v>
          </cell>
          <cell r="E1089" t="str">
            <v>Secretária</v>
          </cell>
        </row>
        <row r="1090">
          <cell r="B1090" t="str">
            <v>13.1.36</v>
          </cell>
          <cell r="D1090" t="str">
            <v>35.01.41</v>
          </cell>
          <cell r="E1090" t="str">
            <v>Topógrafo</v>
          </cell>
        </row>
        <row r="1091">
          <cell r="B1091" t="str">
            <v>13.1.37</v>
          </cell>
          <cell r="D1091" t="str">
            <v>35.01.42</v>
          </cell>
          <cell r="E1091" t="str">
            <v>Topógrafo Auxiliar</v>
          </cell>
        </row>
        <row r="1092">
          <cell r="B1092" t="str">
            <v>13.1.38</v>
          </cell>
          <cell r="D1092" t="str">
            <v>35.01.47</v>
          </cell>
          <cell r="E1092" t="str">
            <v>Entrevistador</v>
          </cell>
        </row>
        <row r="1093">
          <cell r="B1093" t="str">
            <v>13.1.39</v>
          </cell>
          <cell r="D1093" t="str">
            <v>35.02.04</v>
          </cell>
          <cell r="E1093" t="str">
            <v>Auxiliar de escritório</v>
          </cell>
        </row>
        <row r="1094">
          <cell r="B1094" t="str">
            <v>13.1.40</v>
          </cell>
          <cell r="D1094" t="str">
            <v>35.02.05</v>
          </cell>
          <cell r="E1094" t="str">
            <v>Auxiliar de topografia</v>
          </cell>
        </row>
        <row r="1095">
          <cell r="B1095" t="str">
            <v>13.1.41</v>
          </cell>
          <cell r="D1095" t="str">
            <v>35.02.06</v>
          </cell>
          <cell r="E1095" t="str">
            <v>Auxiliar Técnico</v>
          </cell>
        </row>
        <row r="1096">
          <cell r="B1096" t="str">
            <v>13.1.42</v>
          </cell>
          <cell r="D1096" t="str">
            <v>35.02.07</v>
          </cell>
          <cell r="E1096" t="str">
            <v>Consultor A</v>
          </cell>
        </row>
        <row r="1097">
          <cell r="B1097" t="str">
            <v>13.1.43</v>
          </cell>
          <cell r="D1097" t="str">
            <v>35.02.08</v>
          </cell>
          <cell r="E1097" t="str">
            <v xml:space="preserve">Consultor B </v>
          </cell>
        </row>
        <row r="1098">
          <cell r="B1098" t="str">
            <v>13.1.44</v>
          </cell>
          <cell r="D1098" t="str">
            <v>35.02.09</v>
          </cell>
          <cell r="E1098" t="str">
            <v>Consultor C</v>
          </cell>
        </row>
        <row r="1099">
          <cell r="B1099" t="str">
            <v>13.1.45</v>
          </cell>
          <cell r="D1099" t="str">
            <v xml:space="preserve">35.02.10 </v>
          </cell>
          <cell r="E1099" t="str">
            <v>Coordenador</v>
          </cell>
        </row>
        <row r="1100">
          <cell r="B1100" t="str">
            <v>13.1.46</v>
          </cell>
          <cell r="D1100" t="str">
            <v>35.02.11</v>
          </cell>
          <cell r="E1100" t="str">
            <v>Desenhista e Calculista I</v>
          </cell>
        </row>
        <row r="1101">
          <cell r="B1101" t="str">
            <v>13.1.47</v>
          </cell>
          <cell r="D1101" t="str">
            <v>35.02.12</v>
          </cell>
          <cell r="E1101" t="str">
            <v>Desenhista e Calculista II</v>
          </cell>
        </row>
        <row r="1102">
          <cell r="B1102" t="str">
            <v>13.1.48</v>
          </cell>
          <cell r="D1102" t="str">
            <v>35.02.13</v>
          </cell>
          <cell r="E1102" t="str">
            <v xml:space="preserve">Desenhista e Calculista III </v>
          </cell>
        </row>
        <row r="1103">
          <cell r="B1103" t="str">
            <v>13.1.49</v>
          </cell>
          <cell r="D1103" t="str">
            <v>35.02.14</v>
          </cell>
          <cell r="E1103" t="str">
            <v>Engenheiro Júnior</v>
          </cell>
        </row>
        <row r="1104">
          <cell r="B1104" t="str">
            <v>13.1.50</v>
          </cell>
          <cell r="D1104" t="str">
            <v>35.02.15</v>
          </cell>
          <cell r="E1104" t="str">
            <v>Engenheiro Pleno</v>
          </cell>
        </row>
        <row r="1105">
          <cell r="B1105" t="str">
            <v>13.1.51</v>
          </cell>
          <cell r="D1105" t="str">
            <v>35.02.16</v>
          </cell>
          <cell r="E1105" t="str">
            <v>Engenheiro Senior</v>
          </cell>
        </row>
        <row r="1106">
          <cell r="B1106" t="str">
            <v>13.1.52</v>
          </cell>
          <cell r="D1106" t="str">
            <v>35.02.17</v>
          </cell>
          <cell r="E1106" t="str">
            <v>Projetista A / Assistente Técnico I</v>
          </cell>
        </row>
        <row r="1107">
          <cell r="B1107" t="str">
            <v>13.1.53</v>
          </cell>
          <cell r="D1107" t="str">
            <v>35.02.18</v>
          </cell>
          <cell r="E1107" t="str">
            <v>Projetista B / Assistente Técnico II</v>
          </cell>
        </row>
        <row r="1108">
          <cell r="B1108" t="str">
            <v>13.1.54</v>
          </cell>
          <cell r="D1108" t="str">
            <v>35.02.19</v>
          </cell>
          <cell r="E1108" t="str">
            <v xml:space="preserve">Projetista C / Assistente Técnico III </v>
          </cell>
        </row>
        <row r="1109">
          <cell r="B1109" t="str">
            <v>13.1.55</v>
          </cell>
          <cell r="D1109" t="str">
            <v>35.02.23</v>
          </cell>
          <cell r="E1109" t="str">
            <v>Engenheiro Agronomo</v>
          </cell>
        </row>
        <row r="1110">
          <cell r="B1110" t="str">
            <v>13.1.56</v>
          </cell>
          <cell r="D1110" t="str">
            <v>35.02.24</v>
          </cell>
          <cell r="E1110" t="str">
            <v>Antropólogo</v>
          </cell>
        </row>
        <row r="1111">
          <cell r="B1111" t="str">
            <v>13.1.57</v>
          </cell>
          <cell r="D1111" t="str">
            <v>35.02.25</v>
          </cell>
          <cell r="E1111" t="str">
            <v>Nivelador</v>
          </cell>
        </row>
        <row r="1112">
          <cell r="B1112" t="str">
            <v>13.1.58</v>
          </cell>
          <cell r="D1112" t="str">
            <v>35.02.26</v>
          </cell>
          <cell r="E1112" t="str">
            <v>Topógrafo</v>
          </cell>
        </row>
        <row r="1113">
          <cell r="B1113" t="str">
            <v>13.1.59</v>
          </cell>
          <cell r="D1113" t="str">
            <v>35.02.28</v>
          </cell>
          <cell r="E1113" t="str">
            <v>Biólogo</v>
          </cell>
        </row>
        <row r="1114">
          <cell r="B1114" t="str">
            <v>13.1.60</v>
          </cell>
          <cell r="D1114" t="str">
            <v>35.02.29</v>
          </cell>
          <cell r="E1114" t="str">
            <v>Economista Júnior</v>
          </cell>
        </row>
        <row r="1115">
          <cell r="B1115" t="str">
            <v>13.1.61</v>
          </cell>
          <cell r="D1115" t="str">
            <v>35.02.30</v>
          </cell>
          <cell r="E1115" t="str">
            <v>Economista Pleno</v>
          </cell>
        </row>
        <row r="1116">
          <cell r="B1116" t="str">
            <v>13.1.62</v>
          </cell>
          <cell r="D1116" t="str">
            <v>35.02.31</v>
          </cell>
          <cell r="E1116" t="str">
            <v>Economista Senior</v>
          </cell>
        </row>
        <row r="1117">
          <cell r="B1117" t="str">
            <v>13.1.63</v>
          </cell>
          <cell r="D1117" t="str">
            <v>35.02.32</v>
          </cell>
          <cell r="E1117" t="str">
            <v>Especialista Ambiental</v>
          </cell>
        </row>
        <row r="1118">
          <cell r="B1118" t="str">
            <v>13.1.64</v>
          </cell>
          <cell r="D1118" t="str">
            <v>35.02.33</v>
          </cell>
          <cell r="E1118" t="str">
            <v>Geógrafo</v>
          </cell>
        </row>
        <row r="1119">
          <cell r="B1119" t="str">
            <v>13.1.65</v>
          </cell>
          <cell r="D1119" t="str">
            <v>35.02.34</v>
          </cell>
          <cell r="E1119" t="str">
            <v>Geólogo Júnior</v>
          </cell>
        </row>
        <row r="1120">
          <cell r="B1120" t="str">
            <v>13.1.66</v>
          </cell>
          <cell r="D1120" t="str">
            <v>35.02.35</v>
          </cell>
          <cell r="E1120" t="str">
            <v>Geólogo Pleno</v>
          </cell>
        </row>
        <row r="1121">
          <cell r="B1121" t="str">
            <v>13.1.67</v>
          </cell>
          <cell r="D1121" t="str">
            <v>35.02.36</v>
          </cell>
          <cell r="E1121" t="str">
            <v>Geólogo Senior</v>
          </cell>
        </row>
        <row r="1122">
          <cell r="B1122" t="str">
            <v>13.1.68</v>
          </cell>
          <cell r="D1122" t="str">
            <v>35.02.37</v>
          </cell>
          <cell r="E1122" t="str">
            <v>Sociólogo</v>
          </cell>
        </row>
        <row r="1123">
          <cell r="B1123" t="str">
            <v>13.1.69</v>
          </cell>
          <cell r="D1123" t="str">
            <v>35.02.38</v>
          </cell>
          <cell r="E1123" t="str">
            <v>Técnico Artes visuais</v>
          </cell>
        </row>
        <row r="1124">
          <cell r="B1124" t="str">
            <v>13.1.70</v>
          </cell>
          <cell r="D1124" t="str">
            <v>35.02.39</v>
          </cell>
          <cell r="E1124" t="str">
            <v>Arqueólogo</v>
          </cell>
        </row>
        <row r="1125">
          <cell r="B1125" t="str">
            <v>13.1.71</v>
          </cell>
          <cell r="D1125" t="str">
            <v>35.02.40</v>
          </cell>
          <cell r="E1125" t="str">
            <v>Geomorfologo</v>
          </cell>
        </row>
        <row r="1127">
          <cell r="B1127" t="str">
            <v>Cód. Colinas</v>
          </cell>
          <cell r="D1127" t="str">
            <v>Código</v>
          </cell>
          <cell r="E1127" t="str">
            <v>Serviços</v>
          </cell>
        </row>
        <row r="1130">
          <cell r="D1130" t="str">
            <v>FASE 36 - CANTEIRO DE OBRA</v>
          </cell>
        </row>
        <row r="1131">
          <cell r="B1131" t="str">
            <v>14.1.1</v>
          </cell>
          <cell r="D1131" t="str">
            <v>36.01.01.01</v>
          </cell>
          <cell r="E1131" t="str">
            <v>Inst. Canteiro tipo I (1,50%)</v>
          </cell>
        </row>
        <row r="1132">
          <cell r="B1132" t="str">
            <v>14.1.2</v>
          </cell>
          <cell r="D1132" t="str">
            <v>36.01.01.02</v>
          </cell>
          <cell r="E1132" t="str">
            <v xml:space="preserve">Oper. E manutençãocanteiro tipo I (0,875%) </v>
          </cell>
        </row>
        <row r="1133">
          <cell r="B1133" t="str">
            <v>14.1.3</v>
          </cell>
          <cell r="D1133" t="str">
            <v>36.01.01.03</v>
          </cell>
          <cell r="E1133" t="str">
            <v>Desmobilização canteiro tipo I (0,125%)</v>
          </cell>
        </row>
        <row r="1134">
          <cell r="B1134" t="str">
            <v>14.1.4</v>
          </cell>
          <cell r="D1134" t="str">
            <v>36.01.02.01</v>
          </cell>
          <cell r="E1134" t="str">
            <v>Inst. Canteiro tipo II (1,80%)</v>
          </cell>
        </row>
        <row r="1135">
          <cell r="B1135" t="str">
            <v>14.1.5</v>
          </cell>
          <cell r="D1135" t="str">
            <v>36.01.02.02</v>
          </cell>
          <cell r="E1135" t="str">
            <v>Oper. E manutençãocanteiro tipo II (1,050%)</v>
          </cell>
        </row>
        <row r="1136">
          <cell r="B1136" t="str">
            <v>14.1.6</v>
          </cell>
          <cell r="D1136" t="str">
            <v>36.01.02.03</v>
          </cell>
          <cell r="E1136" t="str">
            <v>Desmobilização canteiro tipo II (0,150%)</v>
          </cell>
        </row>
        <row r="1137">
          <cell r="B1137" t="str">
            <v>14.1.7</v>
          </cell>
          <cell r="D1137" t="str">
            <v>36.01.03.01</v>
          </cell>
          <cell r="E1137" t="str">
            <v>Inst. Canteiro tipo III (4,80%)</v>
          </cell>
        </row>
        <row r="1138">
          <cell r="B1138" t="str">
            <v>14.1.8</v>
          </cell>
          <cell r="D1138" t="str">
            <v xml:space="preserve">36.01.03.02 </v>
          </cell>
          <cell r="E1138" t="str">
            <v>Oper. E manutençãocanteiro tipo III (0,900%)</v>
          </cell>
        </row>
        <row r="1139">
          <cell r="B1139" t="str">
            <v>14.1.9</v>
          </cell>
          <cell r="D1139" t="str">
            <v>36.01.03.03</v>
          </cell>
          <cell r="E1139" t="str">
            <v>Desmobilização canteiro tipo III (0,300%)</v>
          </cell>
        </row>
        <row r="1141">
          <cell r="B1141" t="str">
            <v>Cód. Colinas</v>
          </cell>
          <cell r="D1141" t="str">
            <v>Código</v>
          </cell>
          <cell r="E1141" t="str">
            <v>Serviços</v>
          </cell>
        </row>
        <row r="1144">
          <cell r="D1144" t="str">
            <v>FASE 37 - SERVIÇOS NÃO CONSTANTES NA PLANILHA</v>
          </cell>
        </row>
        <row r="1145">
          <cell r="B1145" t="str">
            <v>16.1.1</v>
          </cell>
          <cell r="D1145" t="str">
            <v>37.01.01</v>
          </cell>
          <cell r="E1145" t="str">
            <v>Rachão intertravado com bica corrida</v>
          </cell>
        </row>
        <row r="1146">
          <cell r="B1146" t="str">
            <v>16.1.2</v>
          </cell>
          <cell r="D1146" t="str">
            <v>37.01.02</v>
          </cell>
          <cell r="E1146" t="str">
            <v>Camada de Bloqueio</v>
          </cell>
        </row>
        <row r="1147">
          <cell r="B1147" t="str">
            <v>16.1.3</v>
          </cell>
          <cell r="D1147" t="str">
            <v>37.01.03</v>
          </cell>
          <cell r="E1147" t="str">
            <v>Conc. asf. us. quente - Grad. C c/ DOP.</v>
          </cell>
        </row>
        <row r="1148">
          <cell r="B1148" t="str">
            <v>16.1.4</v>
          </cell>
          <cell r="D1148" t="str">
            <v>37.01.04</v>
          </cell>
          <cell r="E1148" t="str">
            <v>Compactação de Aterro maior /igual 95%PS( inclusive Reaterro mat. Brejoso)</v>
          </cell>
        </row>
        <row r="1149">
          <cell r="B1149" t="str">
            <v>16.1.5</v>
          </cell>
          <cell r="D1149" t="str">
            <v>37.01.05</v>
          </cell>
          <cell r="E1149" t="str">
            <v>Tubo de concreto Ø 0,60m classe CA-2 ( fornecimento e assentamento )</v>
          </cell>
        </row>
        <row r="1150">
          <cell r="B1150" t="str">
            <v>16.1.6</v>
          </cell>
          <cell r="D1150" t="str">
            <v>37.01.06</v>
          </cell>
          <cell r="E1150" t="str">
            <v>Tubo de concreto Ø 1,00m classe CA-2 ( fornecimento e assentamento )</v>
          </cell>
        </row>
        <row r="1151">
          <cell r="B1151" t="str">
            <v>16.1.7</v>
          </cell>
          <cell r="D1151" t="str">
            <v>37.01.07</v>
          </cell>
          <cell r="E1151" t="str">
            <v>Escavação para execução de dreno</v>
          </cell>
        </row>
        <row r="1152">
          <cell r="B1152" t="str">
            <v>16.1.8</v>
          </cell>
          <cell r="D1152" t="str">
            <v>37.01.08</v>
          </cell>
          <cell r="E1152" t="str">
            <v>Aquis. Mat. Espal. Conf. Rolagem mat. Sil. Argil. (*)</v>
          </cell>
        </row>
        <row r="1153">
          <cell r="B1153" t="str">
            <v>16.1.9</v>
          </cell>
          <cell r="D1153" t="str">
            <v>37.01.09</v>
          </cell>
          <cell r="E1153" t="str">
            <v>Transporte de 1ª/2ª categoria até 1 Km (*)</v>
          </cell>
        </row>
        <row r="1154">
          <cell r="B1154" t="str">
            <v>16.1.10</v>
          </cell>
          <cell r="D1154" t="str">
            <v>37.01.10</v>
          </cell>
          <cell r="E1154" t="str">
            <v>Transporte de 1ª/2ª categoria até 2 Km (*)</v>
          </cell>
        </row>
        <row r="1155">
          <cell r="B1155" t="str">
            <v>16.1.11</v>
          </cell>
          <cell r="D1155" t="str">
            <v>37.01.11</v>
          </cell>
          <cell r="E1155" t="str">
            <v>Espalhamento de material no bota fora inclusive mat. de limpeza</v>
          </cell>
        </row>
        <row r="1156">
          <cell r="B1156" t="str">
            <v>16.1.12</v>
          </cell>
          <cell r="D1156" t="str">
            <v>37.01.12</v>
          </cell>
          <cell r="E1156" t="str">
            <v>Conc. asf. us. quente - Binder - DERSA</v>
          </cell>
        </row>
        <row r="1157">
          <cell r="B1157" t="str">
            <v>16.1.13</v>
          </cell>
          <cell r="D1157" t="str">
            <v>37.01.13</v>
          </cell>
          <cell r="E1157" t="str">
            <v>Conc. asf. us. quente - capa asfáltica - DERSA</v>
          </cell>
        </row>
        <row r="1158">
          <cell r="B1158" t="str">
            <v>16.1.14</v>
          </cell>
          <cell r="D1158" t="str">
            <v>37.01.14</v>
          </cell>
          <cell r="E1158" t="str">
            <v>Tubo de concreto Ø 0,80m classe CA-2 ( fornecimento e assentamento )</v>
          </cell>
        </row>
        <row r="1159">
          <cell r="B1159" t="str">
            <v>16.1.15</v>
          </cell>
          <cell r="D1159" t="str">
            <v>37.01.15</v>
          </cell>
          <cell r="E1159" t="str">
            <v>Tubo de concreto Ø 0,80m classe CA-3 ( fornecimento e assentamento )</v>
          </cell>
        </row>
        <row r="1160">
          <cell r="B1160" t="str">
            <v>16.1.16</v>
          </cell>
          <cell r="D1160" t="str">
            <v>37.01.16</v>
          </cell>
          <cell r="E1160" t="str">
            <v>Tubo de concreto Ø 1,00m classe CA-4 ( fornecimento e assentamento )</v>
          </cell>
        </row>
        <row r="1161">
          <cell r="B1161" t="str">
            <v>16.1.17</v>
          </cell>
          <cell r="D1161" t="str">
            <v>37.01.17</v>
          </cell>
          <cell r="E1161" t="str">
            <v>Tubo de concreto Ø 1,20m classe CA-2 ( fornecimento e assentamento )</v>
          </cell>
        </row>
        <row r="1162">
          <cell r="B1162" t="str">
            <v>16.1.18</v>
          </cell>
          <cell r="D1162" t="str">
            <v>37.01.18</v>
          </cell>
          <cell r="E1162" t="str">
            <v>Tubo de aço corr. Epoxy met. Destrutivo-MP100/ e= 2,0mm/84kg/m Ø = 1,30m</v>
          </cell>
        </row>
        <row r="1163">
          <cell r="B1163" t="str">
            <v>16.1.19</v>
          </cell>
          <cell r="D1163" t="str">
            <v>37.01.19</v>
          </cell>
          <cell r="E1163" t="str">
            <v>Tubo de aço corr. Epoxy met. Destrutivo-MP100/ e= 3,4mm/136kg/m Ø = 1,30m</v>
          </cell>
        </row>
        <row r="1164">
          <cell r="B1164" t="str">
            <v>16.1.20</v>
          </cell>
          <cell r="D1164" t="str">
            <v>37.01.20</v>
          </cell>
          <cell r="E1164" t="str">
            <v>Tubo de aço corr. Epoxy met. Destrutivo-MP100/ e= 2,0mm/125kg/m Ø = 1,50m</v>
          </cell>
        </row>
        <row r="1165">
          <cell r="B1165" t="str">
            <v>16.1.21</v>
          </cell>
          <cell r="D1165" t="str">
            <v>37.01.21</v>
          </cell>
          <cell r="E1165" t="str">
            <v>Tubo de aço corr. Epoxy met. Destrutivo-MP152/ e= 2,7mm/162kg/m Ø = 1,50m</v>
          </cell>
        </row>
        <row r="1166">
          <cell r="B1166" t="str">
            <v>16.1.22</v>
          </cell>
          <cell r="D1166" t="str">
            <v>37.01.22</v>
          </cell>
          <cell r="E1166" t="str">
            <v>Remoção de Tubo Ø = 0,30m</v>
          </cell>
        </row>
        <row r="1167">
          <cell r="B1167" t="str">
            <v>16.1.23</v>
          </cell>
          <cell r="D1167" t="str">
            <v>37.01.23</v>
          </cell>
          <cell r="E1167" t="str">
            <v>Remoção de Tubo Ø = 0,40m</v>
          </cell>
        </row>
        <row r="1168">
          <cell r="B1168" t="str">
            <v>16.1.24</v>
          </cell>
          <cell r="D1168" t="str">
            <v>37.01.24</v>
          </cell>
          <cell r="E1168" t="str">
            <v>Remoção de Tubo Ø = 0,60m</v>
          </cell>
        </row>
        <row r="1169">
          <cell r="B1169" t="str">
            <v>16.1.25</v>
          </cell>
          <cell r="D1169" t="str">
            <v>37.01.25</v>
          </cell>
          <cell r="E1169" t="str">
            <v>Tubo de concreto Ø 0,60m classe CA-3 ( fornecimento e assentamento )</v>
          </cell>
        </row>
        <row r="1170">
          <cell r="B1170" t="str">
            <v>16.1.26</v>
          </cell>
          <cell r="D1170" t="str">
            <v>37.01.26</v>
          </cell>
          <cell r="E1170" t="str">
            <v>Tubo de concreto Ø 0,40m classe CA-2 ( fornecimento e assentamento )</v>
          </cell>
        </row>
        <row r="1171">
          <cell r="B1171" t="str">
            <v>16.1.27</v>
          </cell>
          <cell r="D1171" t="str">
            <v>37.01.27</v>
          </cell>
          <cell r="E1171" t="str">
            <v>Tubo de concreto Ø 1,50m classe CA-2 ( fornecimento e assentamento )</v>
          </cell>
        </row>
        <row r="1172">
          <cell r="B1172" t="str">
            <v>16.1.28</v>
          </cell>
          <cell r="D1172" t="str">
            <v>37.01.28</v>
          </cell>
          <cell r="E1172" t="str">
            <v>Remoção de Tubo Ø = 0,80m</v>
          </cell>
        </row>
        <row r="1173">
          <cell r="B1173" t="str">
            <v>16.1.29</v>
          </cell>
          <cell r="D1173" t="str">
            <v>37.01.29</v>
          </cell>
          <cell r="E1173" t="str">
            <v>Passeio</v>
          </cell>
        </row>
        <row r="1174">
          <cell r="B1174" t="str">
            <v>16.1.30</v>
          </cell>
          <cell r="D1174" t="str">
            <v>37.01.30</v>
          </cell>
          <cell r="E1174" t="str">
            <v>Aterro - Solo mole - material de 3ª Categoria</v>
          </cell>
        </row>
        <row r="1175">
          <cell r="B1175" t="str">
            <v>16.1.31</v>
          </cell>
          <cell r="D1175" t="str">
            <v>37.01.31</v>
          </cell>
          <cell r="E1175" t="str">
            <v>Aterros - materila de 3ª Categoria</v>
          </cell>
        </row>
        <row r="1176">
          <cell r="B1176" t="str">
            <v>16.1.32</v>
          </cell>
          <cell r="D1176" t="str">
            <v>37.01.32</v>
          </cell>
          <cell r="E1176" t="str">
            <v>Revestimento vegetal de taludes com hidrossemeadura</v>
          </cell>
        </row>
        <row r="1177">
          <cell r="B1177" t="str">
            <v>16.1.33</v>
          </cell>
          <cell r="D1177" t="str">
            <v>37.01.33</v>
          </cell>
          <cell r="E1177" t="str">
            <v>Abertura de caixa para execução do acostamento</v>
          </cell>
        </row>
        <row r="1178">
          <cell r="B1178" t="str">
            <v>16.1.34</v>
          </cell>
          <cell r="D1178" t="str">
            <v>37.01.34</v>
          </cell>
          <cell r="E1178" t="str">
            <v>Demolição pavi.flex, incl.transp.até 1km</v>
          </cell>
        </row>
        <row r="1179">
          <cell r="B1179" t="str">
            <v>16.1.35</v>
          </cell>
          <cell r="D1179" t="str">
            <v>37.01.35</v>
          </cell>
          <cell r="E1179" t="str">
            <v>Concreto Fck 13,5 MPa</v>
          </cell>
        </row>
        <row r="1180">
          <cell r="B1180" t="str">
            <v>16.1.36</v>
          </cell>
          <cell r="D1180" t="str">
            <v>37.01.36</v>
          </cell>
          <cell r="E1180" t="str">
            <v>Gabião tipo colchão espessura 30cm - tela galv.</v>
          </cell>
        </row>
        <row r="1181">
          <cell r="B1181" t="str">
            <v>16.1.37</v>
          </cell>
          <cell r="D1181" t="str">
            <v>37.01.37</v>
          </cell>
          <cell r="E1181" t="str">
            <v>Barreira double face New Jersey - des 5514 (TIPO 3)</v>
          </cell>
        </row>
        <row r="1182">
          <cell r="B1182" t="str">
            <v>16.1.38</v>
          </cell>
          <cell r="D1182" t="str">
            <v>37.01.38</v>
          </cell>
          <cell r="E1182" t="str">
            <v>Manta geotêxtil não tecido ( Bidim RT-09 ou similar)</v>
          </cell>
        </row>
        <row r="1183">
          <cell r="B1183" t="str">
            <v>16.1.39</v>
          </cell>
          <cell r="D1183" t="str">
            <v>37.01.39</v>
          </cell>
          <cell r="E1183" t="str">
            <v>Escavação de material em jazida</v>
          </cell>
        </row>
        <row r="1184">
          <cell r="B1184" t="str">
            <v>16.1.40</v>
          </cell>
          <cell r="D1184" t="str">
            <v>37.01.40</v>
          </cell>
          <cell r="E1184" t="str">
            <v>Tubo ovóide S=2,25 m²</v>
          </cell>
        </row>
        <row r="1185">
          <cell r="B1185" t="str">
            <v>16.1.41</v>
          </cell>
          <cell r="D1185" t="str">
            <v>37.01.41</v>
          </cell>
          <cell r="E1185" t="str">
            <v>Tubo ovóide S=3,00</v>
          </cell>
        </row>
        <row r="1186">
          <cell r="B1186" t="str">
            <v>16.1.42</v>
          </cell>
          <cell r="D1186" t="str">
            <v>37.01.42</v>
          </cell>
          <cell r="E1186" t="str">
            <v>Tubo ovóide S=4,00</v>
          </cell>
        </row>
        <row r="1187">
          <cell r="B1187" t="str">
            <v>16.1.43</v>
          </cell>
          <cell r="D1187" t="str">
            <v>37.01.43</v>
          </cell>
          <cell r="E1187" t="str">
            <v>Demolição do Pavimento</v>
          </cell>
        </row>
        <row r="1188">
          <cell r="B1188" t="str">
            <v>16.1.44</v>
          </cell>
          <cell r="D1188" t="str">
            <v>37.01.44</v>
          </cell>
          <cell r="E1188" t="str">
            <v>Restauração do Pavimento</v>
          </cell>
        </row>
        <row r="1189">
          <cell r="B1189" t="str">
            <v>16.1.45</v>
          </cell>
          <cell r="D1189" t="str">
            <v>37.01.45</v>
          </cell>
          <cell r="E1189" t="str">
            <v xml:space="preserve">Articulação de concreto tipo "Freyssinet" </v>
          </cell>
        </row>
        <row r="1190">
          <cell r="B1190" t="str">
            <v>16.1.46</v>
          </cell>
          <cell r="D1190" t="str">
            <v>37.01.46</v>
          </cell>
          <cell r="E1190" t="str">
            <v>Junta de dilatação tipo Jeene</v>
          </cell>
        </row>
        <row r="1191">
          <cell r="B1191" t="str">
            <v>16.1.47</v>
          </cell>
          <cell r="D1191" t="str">
            <v>37.01.47</v>
          </cell>
          <cell r="E1191" t="str">
            <v>Tirantes 280 kN</v>
          </cell>
        </row>
        <row r="1192">
          <cell r="B1192" t="str">
            <v>16.1.48</v>
          </cell>
          <cell r="D1192" t="str">
            <v>37.01.48</v>
          </cell>
          <cell r="E1192" t="str">
            <v>Tirantes 140 kN</v>
          </cell>
        </row>
        <row r="1193">
          <cell r="B1193" t="str">
            <v>16.1.49</v>
          </cell>
          <cell r="D1193" t="str">
            <v>37.01.49</v>
          </cell>
          <cell r="E1193" t="str">
            <v>Ap. Ancoragem p/ Cabos Proten. Ativa</v>
          </cell>
        </row>
        <row r="1194">
          <cell r="B1194" t="str">
            <v>16.1.50</v>
          </cell>
          <cell r="D1194" t="str">
            <v>37.01.50</v>
          </cell>
          <cell r="E1194" t="str">
            <v>Barbacãs</v>
          </cell>
        </row>
        <row r="1195">
          <cell r="B1195" t="str">
            <v>16.1.51</v>
          </cell>
          <cell r="D1195" t="str">
            <v>37.01.51</v>
          </cell>
          <cell r="E1195" t="str">
            <v>Tubo de concreto Ø 0,50m classe CA-2 ( fornecimento e assentamento )</v>
          </cell>
        </row>
        <row r="1196">
          <cell r="B1196" t="str">
            <v>16.1.52</v>
          </cell>
          <cell r="D1196" t="str">
            <v>37.01.52</v>
          </cell>
          <cell r="E1196" t="str">
            <v>Barreira de segurança tipo New Jersey - des 5396 (TIPO 1A)</v>
          </cell>
        </row>
        <row r="1197">
          <cell r="B1197" t="str">
            <v>16.1.53</v>
          </cell>
          <cell r="D1197" t="str">
            <v>37.01.53</v>
          </cell>
          <cell r="E1197" t="str">
            <v>Tubo MP 100 Ø 2,10m e= 2,0mm - ( Forncimento e assentamento )</v>
          </cell>
        </row>
        <row r="1198">
          <cell r="B1198" t="str">
            <v>16.1.54</v>
          </cell>
          <cell r="D1198" t="str">
            <v>37.01.54</v>
          </cell>
          <cell r="E1198" t="str">
            <v>Tubo MP 100 Ø 2,20m e= 2,7mm - ( Forncimento e assentamento )</v>
          </cell>
        </row>
        <row r="1199">
          <cell r="B1199" t="str">
            <v>16.1.55</v>
          </cell>
          <cell r="D1199" t="str">
            <v>37.01.55</v>
          </cell>
          <cell r="E1199" t="str">
            <v>Tubo MP 152 Ø 4,60m e= 2,7mm - ( Forncimento e assentamento )</v>
          </cell>
        </row>
        <row r="1200">
          <cell r="B1200" t="str">
            <v>16.1.56</v>
          </cell>
          <cell r="D1200" t="str">
            <v>37.01.56</v>
          </cell>
          <cell r="E1200" t="str">
            <v>Remoção de Tubo metálico Ø = 1,50m</v>
          </cell>
        </row>
        <row r="1201">
          <cell r="B1201" t="str">
            <v>16.1.57</v>
          </cell>
          <cell r="D1201" t="str">
            <v>37.01.57</v>
          </cell>
          <cell r="E1201" t="str">
            <v>Tubo Metálico Ø =2,30m</v>
          </cell>
        </row>
        <row r="1202">
          <cell r="B1202" t="str">
            <v>16.1.58</v>
          </cell>
          <cell r="D1202" t="str">
            <v>37.01.58</v>
          </cell>
          <cell r="E1202" t="str">
            <v>Tubo de concreto Ø 1,00m classe CA-3 ( fornecimento e assentamento )</v>
          </cell>
        </row>
        <row r="1203">
          <cell r="B1203" t="str">
            <v>16.1.59</v>
          </cell>
          <cell r="D1203" t="str">
            <v>37.01.59</v>
          </cell>
          <cell r="E1203" t="str">
            <v>Tubo de concreto Ø 0,50m classe CA-4 ( fornecimento e assentamento )</v>
          </cell>
        </row>
        <row r="1204">
          <cell r="B1204" t="str">
            <v>16.1.60</v>
          </cell>
          <cell r="D1204" t="str">
            <v>37.01.60</v>
          </cell>
          <cell r="E1204" t="str">
            <v>Tubo de concreto Ø 1,50m classe CA-3 ( fornecimento e assentamento )</v>
          </cell>
        </row>
        <row r="1205">
          <cell r="B1205" t="str">
            <v>16.1.61</v>
          </cell>
          <cell r="D1205" t="str">
            <v>37.01.61</v>
          </cell>
          <cell r="E1205" t="str">
            <v>Restauração do Pavimento</v>
          </cell>
        </row>
        <row r="1206">
          <cell r="B1206" t="str">
            <v>16.1.62</v>
          </cell>
          <cell r="D1206" t="str">
            <v>37.01.62</v>
          </cell>
          <cell r="E1206" t="str">
            <v>Aterro solo mole - material de 3ª categoria</v>
          </cell>
        </row>
        <row r="1207">
          <cell r="B1207" t="str">
            <v>16.1.63</v>
          </cell>
          <cell r="D1207" t="str">
            <v>37.01.63</v>
          </cell>
          <cell r="E1207" t="str">
            <v>Aterros - material de 3ª categoria</v>
          </cell>
        </row>
        <row r="1208">
          <cell r="B1208" t="str">
            <v>16.1.64</v>
          </cell>
          <cell r="D1208" t="str">
            <v>37.01.64</v>
          </cell>
          <cell r="E1208" t="str">
            <v>Sub-base ou base solo brita c/ cimento</v>
          </cell>
        </row>
        <row r="1209">
          <cell r="B1209" t="str">
            <v>16.1.65</v>
          </cell>
          <cell r="D1209" t="str">
            <v>37.01.65</v>
          </cell>
          <cell r="E1209" t="str">
            <v>Apiloamento / Nivelamento</v>
          </cell>
        </row>
        <row r="1210">
          <cell r="B1210" t="str">
            <v>16.1.66</v>
          </cell>
          <cell r="D1210" t="str">
            <v>37.01.66</v>
          </cell>
          <cell r="E1210" t="str">
            <v>Tela metálica</v>
          </cell>
        </row>
        <row r="1211">
          <cell r="B1211" t="str">
            <v>16.1.67</v>
          </cell>
          <cell r="D1211" t="str">
            <v>37.01.67</v>
          </cell>
        </row>
        <row r="1212">
          <cell r="B1212" t="str">
            <v>16.1.68</v>
          </cell>
          <cell r="D1212" t="str">
            <v>37.01.68</v>
          </cell>
          <cell r="E1212" t="str">
            <v>Perfuração  p/ DHP em solo</v>
          </cell>
        </row>
        <row r="1213">
          <cell r="B1213" t="str">
            <v>16.1.69</v>
          </cell>
          <cell r="D1213" t="str">
            <v>37.01.69</v>
          </cell>
          <cell r="E1213" t="str">
            <v>Perfuração  p/ tirante em solo</v>
          </cell>
        </row>
        <row r="1214">
          <cell r="B1214" t="str">
            <v>16.1.70</v>
          </cell>
          <cell r="D1214" t="str">
            <v>37.01.70</v>
          </cell>
          <cell r="E1214" t="str">
            <v>Túnnel Liner Ø 2,00 e=3,4mm epoxy</v>
          </cell>
        </row>
        <row r="1215">
          <cell r="B1215" t="str">
            <v>16.1.71</v>
          </cell>
          <cell r="D1215" t="str">
            <v>37.01.71</v>
          </cell>
          <cell r="E1215" t="str">
            <v>Implantação de Túnnel Liner Ø = 2,00m e=3,4mm ( em solo )</v>
          </cell>
        </row>
        <row r="1216">
          <cell r="B1216" t="str">
            <v>16.1.72</v>
          </cell>
          <cell r="D1216" t="str">
            <v>37.01.72</v>
          </cell>
          <cell r="E1216" t="str">
            <v>Implantação de Túnnel Liner Ø = 2,00m e=3,4mm ( em talus )</v>
          </cell>
        </row>
        <row r="1217">
          <cell r="B1217" t="str">
            <v>16.1.73</v>
          </cell>
          <cell r="D1217" t="str">
            <v>37.01.73</v>
          </cell>
          <cell r="E1217" t="str">
            <v>Implantação de fuste metálico Ø = 2,00m e=3,4mm ( em talus )</v>
          </cell>
        </row>
        <row r="1218">
          <cell r="B1218" t="str">
            <v>16.1.74</v>
          </cell>
          <cell r="D1218" t="str">
            <v>37.01.74</v>
          </cell>
          <cell r="E1218" t="str">
            <v>Levantamento Topográfico</v>
          </cell>
        </row>
        <row r="1219">
          <cell r="B1219" t="str">
            <v>16.1.75</v>
          </cell>
          <cell r="D1219" t="str">
            <v>37.01.75</v>
          </cell>
          <cell r="E1219" t="str">
            <v>Remoção de Tubo metálico Ø = 1,50m</v>
          </cell>
        </row>
        <row r="1220">
          <cell r="B1220" t="str">
            <v>16.1.76</v>
          </cell>
          <cell r="D1220" t="str">
            <v>37.01.76</v>
          </cell>
          <cell r="E1220" t="str">
            <v>Injeção de calda de cimento p/ consolidação do Talude</v>
          </cell>
        </row>
        <row r="1221">
          <cell r="B1221" t="str">
            <v>16.1.77</v>
          </cell>
          <cell r="D1221" t="str">
            <v>37.01.77</v>
          </cell>
          <cell r="E1221" t="str">
            <v xml:space="preserve">Perfuração  p/ DHP  em talus </v>
          </cell>
        </row>
        <row r="1222">
          <cell r="B1222" t="str">
            <v>16.1.78</v>
          </cell>
          <cell r="D1222" t="str">
            <v>37.01.78</v>
          </cell>
          <cell r="E1222" t="str">
            <v xml:space="preserve">Perfuração  p/ tirante em rocha sã </v>
          </cell>
        </row>
        <row r="1223">
          <cell r="B1223" t="str">
            <v>16.1.79</v>
          </cell>
          <cell r="D1223" t="str">
            <v>37.01.79</v>
          </cell>
          <cell r="E1223" t="str">
            <v>Perfuração  p/ tirante em talus</v>
          </cell>
        </row>
        <row r="1224">
          <cell r="B1224" t="str">
            <v>16.1.80</v>
          </cell>
          <cell r="D1224" t="str">
            <v>37.01.80</v>
          </cell>
          <cell r="E1224" t="str">
            <v>Apar. anc. p/ Tirantes 40 TF</v>
          </cell>
        </row>
        <row r="1225">
          <cell r="B1225" t="str">
            <v>16.1.81</v>
          </cell>
          <cell r="D1225" t="str">
            <v>37.01.81</v>
          </cell>
          <cell r="E1225" t="str">
            <v>Tiran. 60 TF 8F D= 1/2"</v>
          </cell>
        </row>
        <row r="1226">
          <cell r="B1226" t="str">
            <v>16.1.82</v>
          </cell>
          <cell r="D1226" t="str">
            <v>37.01.82</v>
          </cell>
          <cell r="E1226" t="str">
            <v>Dispositivo eletronico para canalização de Tráfego</v>
          </cell>
        </row>
        <row r="1227">
          <cell r="B1227" t="str">
            <v>16.1.83</v>
          </cell>
          <cell r="D1227" t="str">
            <v>37.01.83</v>
          </cell>
          <cell r="E1227" t="str">
            <v>Junta Fungenband tipo "O-22"</v>
          </cell>
        </row>
        <row r="1247">
          <cell r="B1247" t="str">
            <v>Cód. Colinas</v>
          </cell>
          <cell r="D1247" t="str">
            <v>Código</v>
          </cell>
          <cell r="E1247" t="str">
            <v>Serviços</v>
          </cell>
        </row>
        <row r="1250">
          <cell r="D1250" t="str">
            <v>FASE 72 - ALUGUEL DE MAQUINAS, VEICULOS E EQUIPAMENTOS</v>
          </cell>
        </row>
        <row r="1251">
          <cell r="B1251" t="str">
            <v>15.1.1</v>
          </cell>
          <cell r="D1251" t="str">
            <v>72.01.01.01</v>
          </cell>
          <cell r="E1251" t="str">
            <v>AC.CONC.SUP.B436 C-A</v>
          </cell>
        </row>
        <row r="1252">
          <cell r="B1252" t="str">
            <v>15.1.2</v>
          </cell>
          <cell r="D1252" t="str">
            <v>72.01.01.02</v>
          </cell>
          <cell r="E1252" t="str">
            <v xml:space="preserve">AC.CONC.SUP.B436 C-B </v>
          </cell>
        </row>
        <row r="1253">
          <cell r="B1253" t="str">
            <v>15.1.3</v>
          </cell>
          <cell r="D1253" t="str">
            <v>72.01.01.03</v>
          </cell>
          <cell r="E1253" t="str">
            <v>AC.CONC.SUP.B436 C-C</v>
          </cell>
        </row>
        <row r="1254">
          <cell r="B1254" t="str">
            <v>15.1.4</v>
          </cell>
          <cell r="D1254" t="str">
            <v>72.01.01.04</v>
          </cell>
          <cell r="E1254" t="str">
            <v>AC.CONC.SUP.B436 C-D</v>
          </cell>
        </row>
        <row r="1255">
          <cell r="B1255" t="str">
            <v>15.1.5</v>
          </cell>
          <cell r="D1255" t="str">
            <v>72.01.02.01</v>
          </cell>
          <cell r="E1255" t="str">
            <v>AC.CONC.SUP.BG38 C-A</v>
          </cell>
        </row>
        <row r="1256">
          <cell r="B1256" t="str">
            <v>15.1.6</v>
          </cell>
          <cell r="D1256" t="str">
            <v>72.01.02.02</v>
          </cell>
          <cell r="E1256" t="str">
            <v>AC.CONC.SUP.BG38 C-B</v>
          </cell>
        </row>
        <row r="1257">
          <cell r="B1257" t="str">
            <v>15.1.7</v>
          </cell>
          <cell r="D1257" t="str">
            <v>72.01.02.03</v>
          </cell>
          <cell r="E1257" t="str">
            <v>AC.CONC.SUP.BG38 C-C</v>
          </cell>
        </row>
        <row r="1258">
          <cell r="B1258" t="str">
            <v>15.1.8</v>
          </cell>
          <cell r="D1258" t="str">
            <v>72.01.02.04</v>
          </cell>
          <cell r="E1258" t="str">
            <v>AC.CONC.SUP.BG38 C-D</v>
          </cell>
        </row>
        <row r="1259">
          <cell r="B1259" t="str">
            <v>15.1.9</v>
          </cell>
          <cell r="D1259" t="str">
            <v>72.02.01.01</v>
          </cell>
          <cell r="E1259" t="str">
            <v>VEIC.PEQ.1600CC C-A</v>
          </cell>
        </row>
        <row r="1260">
          <cell r="B1260" t="str">
            <v>15.1.10</v>
          </cell>
          <cell r="D1260" t="str">
            <v>72.02.01.02</v>
          </cell>
          <cell r="E1260" t="str">
            <v>VEIC.PEQ.1600CC C-B</v>
          </cell>
        </row>
        <row r="1261">
          <cell r="B1261" t="str">
            <v>15.1.11</v>
          </cell>
          <cell r="D1261" t="str">
            <v>72.02.01.03</v>
          </cell>
          <cell r="E1261" t="str">
            <v>VEIC.PEQ.1600CC C-C</v>
          </cell>
        </row>
        <row r="1262">
          <cell r="B1262" t="str">
            <v>15.1.12</v>
          </cell>
          <cell r="D1262" t="str">
            <v>72.02.01.04</v>
          </cell>
          <cell r="E1262" t="str">
            <v>VEIC.PEQ.1600CC C-D</v>
          </cell>
        </row>
        <row r="1263">
          <cell r="B1263" t="str">
            <v>15.1.13</v>
          </cell>
          <cell r="D1263" t="str">
            <v>72.02.01.05</v>
          </cell>
          <cell r="E1263" t="str">
            <v xml:space="preserve">VEIC.PEQ.1600CC C-E </v>
          </cell>
        </row>
        <row r="1264">
          <cell r="B1264" t="str">
            <v>15.1.14</v>
          </cell>
          <cell r="D1264" t="str">
            <v>72.02.01.06</v>
          </cell>
          <cell r="E1264" t="str">
            <v>VEIC.PEQ.1600CC C-F</v>
          </cell>
        </row>
        <row r="1265">
          <cell r="B1265" t="str">
            <v>15.1.15</v>
          </cell>
          <cell r="D1265" t="str">
            <v>72.02.02.01</v>
          </cell>
          <cell r="E1265" t="str">
            <v>VEIC.PEQ.1000CC C-A</v>
          </cell>
        </row>
        <row r="1266">
          <cell r="B1266" t="str">
            <v>15.1.16</v>
          </cell>
          <cell r="D1266" t="str">
            <v>72.02.02.02</v>
          </cell>
          <cell r="E1266" t="str">
            <v>VEIC.PEQ.1000CC C-B</v>
          </cell>
        </row>
        <row r="1267">
          <cell r="B1267" t="str">
            <v>15.1.17</v>
          </cell>
          <cell r="D1267" t="str">
            <v>72.02.02.03</v>
          </cell>
          <cell r="E1267" t="str">
            <v>VEIC.PEQ.1000CC C-C</v>
          </cell>
        </row>
        <row r="1268">
          <cell r="B1268" t="str">
            <v>15.1.18</v>
          </cell>
          <cell r="D1268" t="str">
            <v>72.02.02.04</v>
          </cell>
          <cell r="E1268" t="str">
            <v>VEIC.PEQ.1000CC C-D</v>
          </cell>
        </row>
        <row r="1269">
          <cell r="B1269" t="str">
            <v>15.1.19</v>
          </cell>
          <cell r="D1269" t="str">
            <v>72.02.02.05</v>
          </cell>
          <cell r="E1269" t="str">
            <v>VEIC.PEQ.1000CC C-E</v>
          </cell>
        </row>
        <row r="1270">
          <cell r="B1270" t="str">
            <v>15.1.20</v>
          </cell>
          <cell r="D1270" t="str">
            <v>72.02.02.06</v>
          </cell>
          <cell r="E1270" t="str">
            <v xml:space="preserve">VEIC.PEQ.1000CC C-F </v>
          </cell>
        </row>
        <row r="1271">
          <cell r="B1271" t="str">
            <v>15.1.21</v>
          </cell>
          <cell r="D1271" t="str">
            <v>72.02.03.01</v>
          </cell>
          <cell r="E1271" t="str">
            <v>VEIC.UTIL. 09 PS C-A</v>
          </cell>
        </row>
        <row r="1272">
          <cell r="B1272" t="str">
            <v>15.1.22</v>
          </cell>
          <cell r="D1272" t="str">
            <v xml:space="preserve">72.02.03.02 </v>
          </cell>
          <cell r="E1272" t="str">
            <v xml:space="preserve">VEIC.UTIL. 09 PS C-B </v>
          </cell>
        </row>
        <row r="1273">
          <cell r="B1273" t="str">
            <v>15.1.23</v>
          </cell>
          <cell r="D1273" t="str">
            <v>72.02.03.03</v>
          </cell>
          <cell r="E1273" t="str">
            <v>VEIC.UTIL. 09 PS C-C</v>
          </cell>
        </row>
        <row r="1274">
          <cell r="B1274" t="str">
            <v>15.1.24</v>
          </cell>
          <cell r="D1274" t="str">
            <v>72.02.03.04</v>
          </cell>
          <cell r="E1274" t="str">
            <v xml:space="preserve">VEIC.UTIL. 09 PS C-D </v>
          </cell>
        </row>
        <row r="1275">
          <cell r="B1275" t="str">
            <v>15.1.25</v>
          </cell>
          <cell r="D1275" t="str">
            <v>72.02.03.05</v>
          </cell>
          <cell r="E1275" t="str">
            <v>VEIC.UTIL. 09 PS C-E</v>
          </cell>
        </row>
        <row r="1276">
          <cell r="B1276" t="str">
            <v>15.1.26</v>
          </cell>
          <cell r="D1276" t="str">
            <v>72.02.03.06</v>
          </cell>
          <cell r="E1276" t="str">
            <v xml:space="preserve">VEIC.UTIL. 09 PS C-F </v>
          </cell>
        </row>
        <row r="1277">
          <cell r="B1277" t="str">
            <v>15.1.27</v>
          </cell>
          <cell r="D1277" t="str">
            <v>72.02.04.01</v>
          </cell>
          <cell r="E1277" t="str">
            <v>VEIC.UT.PICK-UP C-A</v>
          </cell>
        </row>
        <row r="1278">
          <cell r="B1278" t="str">
            <v>15.1.28</v>
          </cell>
          <cell r="D1278" t="str">
            <v>72.02.04.02</v>
          </cell>
          <cell r="E1278" t="str">
            <v>VEIC.UT.PICK-UP C-B</v>
          </cell>
        </row>
        <row r="1279">
          <cell r="B1279" t="str">
            <v>15.1.29</v>
          </cell>
          <cell r="D1279" t="str">
            <v>72.02.04.03</v>
          </cell>
          <cell r="E1279" t="str">
            <v xml:space="preserve">VEIC.UT.PICK-UP C-C </v>
          </cell>
        </row>
        <row r="1280">
          <cell r="B1280" t="str">
            <v>15.1.30</v>
          </cell>
          <cell r="D1280" t="str">
            <v>72.02.04.04</v>
          </cell>
          <cell r="E1280" t="str">
            <v>VEIC.UT.PICK-UP C-D</v>
          </cell>
        </row>
        <row r="1281">
          <cell r="B1281" t="str">
            <v>15.1.31</v>
          </cell>
          <cell r="D1281" t="str">
            <v>72.02.04.05</v>
          </cell>
          <cell r="E1281" t="str">
            <v>VEIC.UT.PICK-UP C-E</v>
          </cell>
        </row>
        <row r="1282">
          <cell r="B1282" t="str">
            <v>15.1.32</v>
          </cell>
          <cell r="D1282" t="str">
            <v>72.02.04.06</v>
          </cell>
          <cell r="E1282" t="str">
            <v xml:space="preserve">VEIC.UT.PICK-UP C-F </v>
          </cell>
        </row>
        <row r="1283">
          <cell r="B1283" t="str">
            <v>15.1.33</v>
          </cell>
          <cell r="D1283" t="str">
            <v>72.02.05.01</v>
          </cell>
          <cell r="E1283" t="str">
            <v xml:space="preserve">VEIC.PREMARCAÇÃO C-A </v>
          </cell>
        </row>
        <row r="1284">
          <cell r="B1284" t="str">
            <v>15.1.34</v>
          </cell>
          <cell r="D1284" t="str">
            <v>72.02.05.02</v>
          </cell>
          <cell r="E1284" t="str">
            <v>VEIC.PREMARCAÇÃO C-B</v>
          </cell>
        </row>
        <row r="1285">
          <cell r="B1285" t="str">
            <v>15.1.35</v>
          </cell>
          <cell r="D1285" t="str">
            <v>72.02.05.03</v>
          </cell>
          <cell r="E1285" t="str">
            <v xml:space="preserve">VEIC.PREMARCAÇÃO C-C </v>
          </cell>
        </row>
        <row r="1286">
          <cell r="B1286" t="str">
            <v>15.1.36</v>
          </cell>
          <cell r="D1286" t="str">
            <v>72.02.05.04</v>
          </cell>
          <cell r="E1286" t="str">
            <v xml:space="preserve">VEIC.PREMARCAÇÃO C-D </v>
          </cell>
        </row>
        <row r="1287">
          <cell r="B1287" t="str">
            <v>15.1.37</v>
          </cell>
          <cell r="D1287" t="str">
            <v>72.02.06.01</v>
          </cell>
          <cell r="E1287" t="str">
            <v>ONIBUS C-A</v>
          </cell>
        </row>
        <row r="1288">
          <cell r="B1288" t="str">
            <v>15.1.38</v>
          </cell>
          <cell r="D1288" t="str">
            <v>72.02.06.02</v>
          </cell>
          <cell r="E1288" t="str">
            <v xml:space="preserve">ONIBUS C-B </v>
          </cell>
        </row>
        <row r="1289">
          <cell r="B1289" t="str">
            <v>15.1.39</v>
          </cell>
          <cell r="D1289" t="str">
            <v>72.02.06.03</v>
          </cell>
          <cell r="E1289" t="str">
            <v>ONIBUS C-C</v>
          </cell>
        </row>
        <row r="1290">
          <cell r="B1290" t="str">
            <v>15.1.40</v>
          </cell>
          <cell r="D1290" t="str">
            <v>72.02.06.04</v>
          </cell>
          <cell r="E1290" t="str">
            <v>ONIBUS C-D</v>
          </cell>
        </row>
        <row r="1291">
          <cell r="B1291" t="str">
            <v>15.1.41</v>
          </cell>
          <cell r="D1291" t="str">
            <v>72.02.06.05</v>
          </cell>
          <cell r="E1291" t="str">
            <v>ONIBUS C-E</v>
          </cell>
        </row>
        <row r="1292">
          <cell r="B1292" t="str">
            <v>15.1.42</v>
          </cell>
          <cell r="D1292" t="str">
            <v>72.02.07.01</v>
          </cell>
          <cell r="E1292" t="str">
            <v>MICRO ONIBUS C-A</v>
          </cell>
        </row>
        <row r="1293">
          <cell r="B1293" t="str">
            <v>15.1.43</v>
          </cell>
          <cell r="D1293" t="str">
            <v>72.02.07.02</v>
          </cell>
          <cell r="E1293" t="str">
            <v>MICRO ONIBUS C-B</v>
          </cell>
        </row>
        <row r="1294">
          <cell r="B1294" t="str">
            <v>15.1.44</v>
          </cell>
          <cell r="D1294" t="str">
            <v>72.02.07.03</v>
          </cell>
          <cell r="E1294" t="str">
            <v>MICRO ONIBUS C-C</v>
          </cell>
        </row>
        <row r="1295">
          <cell r="B1295" t="str">
            <v>15.1.45</v>
          </cell>
          <cell r="D1295" t="str">
            <v>72.02.07.04</v>
          </cell>
          <cell r="E1295" t="str">
            <v>MICRO ONIBUS C-D</v>
          </cell>
        </row>
        <row r="1296">
          <cell r="B1296" t="str">
            <v>15.1.46</v>
          </cell>
          <cell r="D1296" t="str">
            <v>72.02.07.05</v>
          </cell>
          <cell r="E1296" t="str">
            <v>MICRO ONIBUS C-E</v>
          </cell>
        </row>
        <row r="1297">
          <cell r="B1297" t="str">
            <v>15.1.47</v>
          </cell>
          <cell r="D1297" t="str">
            <v>72.03.01.01</v>
          </cell>
          <cell r="E1297" t="str">
            <v>BATE EST.40/80T C-A</v>
          </cell>
        </row>
        <row r="1298">
          <cell r="B1298" t="str">
            <v>15.1.48</v>
          </cell>
          <cell r="D1298" t="str">
            <v>72.03.01.02</v>
          </cell>
          <cell r="E1298" t="str">
            <v>BATE EST.40/80T C-B</v>
          </cell>
        </row>
        <row r="1299">
          <cell r="B1299" t="str">
            <v>15.1.49</v>
          </cell>
          <cell r="D1299" t="str">
            <v>72.03.01.03</v>
          </cell>
          <cell r="E1299" t="str">
            <v>BATE EST.40/80T C-C</v>
          </cell>
        </row>
        <row r="1300">
          <cell r="B1300" t="str">
            <v>15.1.50</v>
          </cell>
          <cell r="D1300" t="str">
            <v>72.03.01.04</v>
          </cell>
          <cell r="E1300" t="str">
            <v>BATE EST.40/80T C-D</v>
          </cell>
        </row>
        <row r="1301">
          <cell r="B1301" t="str">
            <v>15.1.51</v>
          </cell>
          <cell r="D1301" t="str">
            <v>72.03.02.01</v>
          </cell>
          <cell r="E1301" t="str">
            <v>BATE EST.ATE 40T C-A</v>
          </cell>
        </row>
        <row r="1302">
          <cell r="B1302" t="str">
            <v>15.1.52</v>
          </cell>
          <cell r="D1302" t="str">
            <v>72.03.02.02</v>
          </cell>
          <cell r="E1302" t="str">
            <v>BATE EST.ATE 40T C-B</v>
          </cell>
        </row>
        <row r="1303">
          <cell r="B1303" t="str">
            <v>15.1.53</v>
          </cell>
          <cell r="D1303" t="str">
            <v>72.03.02.03</v>
          </cell>
          <cell r="E1303" t="str">
            <v>BATE EST.ATE 40T C-C</v>
          </cell>
        </row>
        <row r="1304">
          <cell r="B1304" t="str">
            <v>15.1.54</v>
          </cell>
          <cell r="D1304" t="str">
            <v>72.03.02.04</v>
          </cell>
          <cell r="E1304" t="str">
            <v>BATE EST.ATE 40T C-D</v>
          </cell>
        </row>
        <row r="1305">
          <cell r="B1305" t="str">
            <v>15.1.55</v>
          </cell>
          <cell r="D1305" t="str">
            <v>72.04.01.01</v>
          </cell>
          <cell r="E1305" t="str">
            <v>BETONEIRA 320L C-A</v>
          </cell>
        </row>
        <row r="1306">
          <cell r="B1306" t="str">
            <v>15.1.56</v>
          </cell>
          <cell r="D1306" t="str">
            <v>72.04.01.02</v>
          </cell>
          <cell r="E1306" t="str">
            <v>BETONEIRA 320L C-B</v>
          </cell>
        </row>
        <row r="1307">
          <cell r="B1307" t="str">
            <v>15.1.57</v>
          </cell>
          <cell r="D1307" t="str">
            <v>72.04.01.03</v>
          </cell>
          <cell r="E1307" t="str">
            <v>BETONEIRA 320L C-C</v>
          </cell>
        </row>
        <row r="1308">
          <cell r="B1308" t="str">
            <v>15.1.58</v>
          </cell>
          <cell r="D1308" t="str">
            <v>72.04.01.04</v>
          </cell>
          <cell r="E1308" t="str">
            <v>BETONEIRA 320L C-D</v>
          </cell>
        </row>
        <row r="1309">
          <cell r="B1309" t="str">
            <v>15.1.59</v>
          </cell>
          <cell r="D1309" t="str">
            <v>72.04.02.01</v>
          </cell>
          <cell r="E1309" t="str">
            <v>BETON.320L M.G.C-A</v>
          </cell>
        </row>
        <row r="1310">
          <cell r="B1310" t="str">
            <v>15.1.60</v>
          </cell>
          <cell r="D1310" t="str">
            <v>72.04.02.02</v>
          </cell>
          <cell r="E1310" t="str">
            <v>BETON.320L M.G.C-B</v>
          </cell>
        </row>
        <row r="1311">
          <cell r="B1311" t="str">
            <v>15.1.61</v>
          </cell>
          <cell r="D1311" t="str">
            <v>72.04.02.03</v>
          </cell>
          <cell r="E1311" t="str">
            <v>BETON.320L M.G.C-C</v>
          </cell>
        </row>
        <row r="1312">
          <cell r="B1312" t="str">
            <v>15.1.62</v>
          </cell>
          <cell r="D1312" t="str">
            <v>72.04.02.04</v>
          </cell>
          <cell r="E1312" t="str">
            <v>BETON.320L M.G.C-D</v>
          </cell>
        </row>
        <row r="1313">
          <cell r="B1313" t="str">
            <v>15.1.63</v>
          </cell>
          <cell r="D1313" t="str">
            <v>72.04.03.01</v>
          </cell>
          <cell r="E1313" t="str">
            <v>BETON.580L E.C/C.C-A</v>
          </cell>
        </row>
        <row r="1314">
          <cell r="B1314" t="str">
            <v>15.1.64</v>
          </cell>
          <cell r="D1314" t="str">
            <v>72.04.03.02</v>
          </cell>
          <cell r="E1314" t="str">
            <v>BETON.580L E.C/C.C-B</v>
          </cell>
        </row>
        <row r="1315">
          <cell r="B1315" t="str">
            <v>15.1.65</v>
          </cell>
          <cell r="D1315" t="str">
            <v>72.04.03.03</v>
          </cell>
          <cell r="E1315" t="str">
            <v>BETON.580L E.C/C.C-C</v>
          </cell>
        </row>
        <row r="1316">
          <cell r="B1316" t="str">
            <v>15.1.66</v>
          </cell>
          <cell r="D1316" t="str">
            <v>72.04.03.04</v>
          </cell>
          <cell r="E1316" t="str">
            <v>BETON.580L E.C/C.C-D</v>
          </cell>
        </row>
        <row r="1317">
          <cell r="B1317" t="str">
            <v>15.1.67</v>
          </cell>
          <cell r="D1317" t="str">
            <v>72.04.04.01</v>
          </cell>
          <cell r="E1317" t="str">
            <v xml:space="preserve">BETON.580L M.G.C-A </v>
          </cell>
        </row>
        <row r="1318">
          <cell r="B1318" t="str">
            <v>15.1.68</v>
          </cell>
          <cell r="D1318" t="str">
            <v>72.04.04.02</v>
          </cell>
          <cell r="E1318" t="str">
            <v>BETON.580L M.G.C-B</v>
          </cell>
        </row>
        <row r="1319">
          <cell r="B1319" t="str">
            <v>15.1.69</v>
          </cell>
          <cell r="D1319" t="str">
            <v>72.04.04.03</v>
          </cell>
          <cell r="E1319" t="str">
            <v>BETON.580L M.G.C-C</v>
          </cell>
        </row>
        <row r="1320">
          <cell r="B1320" t="str">
            <v>15.1.70</v>
          </cell>
          <cell r="D1320" t="str">
            <v>72.04.04.04</v>
          </cell>
          <cell r="E1320" t="str">
            <v>BETON.580L M.G.C-D</v>
          </cell>
        </row>
        <row r="1321">
          <cell r="B1321" t="str">
            <v>15.1.71</v>
          </cell>
          <cell r="D1321" t="str">
            <v>72.05.01.01</v>
          </cell>
          <cell r="E1321" t="str">
            <v>BOM.DREN.27M3/H C-A</v>
          </cell>
        </row>
        <row r="1322">
          <cell r="B1322" t="str">
            <v>15.1.72</v>
          </cell>
          <cell r="D1322" t="str">
            <v>72.05.01.02</v>
          </cell>
          <cell r="E1322" t="str">
            <v>BOM.DREN.27M3/H C-B</v>
          </cell>
        </row>
        <row r="1323">
          <cell r="B1323" t="str">
            <v>15.1.73</v>
          </cell>
          <cell r="D1323" t="str">
            <v>72.05.01.03</v>
          </cell>
          <cell r="E1323" t="str">
            <v>BOM.DREN.27M3/H C-C</v>
          </cell>
        </row>
        <row r="1324">
          <cell r="B1324" t="str">
            <v>15.1.74</v>
          </cell>
          <cell r="D1324" t="str">
            <v>72.05.01.04</v>
          </cell>
          <cell r="E1324" t="str">
            <v>BOM.DREN.27M3/H C-D</v>
          </cell>
        </row>
        <row r="1325">
          <cell r="B1325" t="str">
            <v>15.1.75</v>
          </cell>
          <cell r="D1325" t="str">
            <v>72.05.02.01</v>
          </cell>
          <cell r="E1325" t="str">
            <v>BOM.DREN.60M3/H C-A</v>
          </cell>
        </row>
        <row r="1326">
          <cell r="B1326" t="str">
            <v>15.1.76</v>
          </cell>
          <cell r="D1326" t="str">
            <v>72.05.02.02</v>
          </cell>
          <cell r="E1326" t="str">
            <v>BOM.DREN.60M3/H C-B</v>
          </cell>
        </row>
        <row r="1327">
          <cell r="B1327" t="str">
            <v>15.1.77</v>
          </cell>
          <cell r="D1327" t="str">
            <v>72.05.02.03</v>
          </cell>
          <cell r="E1327" t="str">
            <v>BOM.DREN.60M3/H C-C</v>
          </cell>
        </row>
        <row r="1328">
          <cell r="B1328" t="str">
            <v>15.1.78</v>
          </cell>
          <cell r="D1328" t="str">
            <v>72.05.02.04</v>
          </cell>
          <cell r="E1328" t="str">
            <v>BOM.DREN.60M3/H C-D</v>
          </cell>
        </row>
        <row r="1329">
          <cell r="B1329" t="str">
            <v>15.1.79</v>
          </cell>
          <cell r="D1329" t="str">
            <v>72.05.03.01</v>
          </cell>
          <cell r="E1329" t="str">
            <v>BOM.DREN.144M3/H C-A</v>
          </cell>
        </row>
        <row r="1330">
          <cell r="B1330" t="str">
            <v>15.1.80</v>
          </cell>
          <cell r="D1330" t="str">
            <v>72.05.03.02</v>
          </cell>
          <cell r="E1330" t="str">
            <v>BOM.DREN.144M3/H C-B</v>
          </cell>
        </row>
        <row r="1331">
          <cell r="B1331" t="str">
            <v>15.1.81</v>
          </cell>
          <cell r="D1331" t="str">
            <v>72.05.03.03</v>
          </cell>
          <cell r="E1331" t="str">
            <v>BOM.DREN.144M3/H C-C</v>
          </cell>
        </row>
        <row r="1332">
          <cell r="B1332" t="str">
            <v>15.1.82</v>
          </cell>
          <cell r="D1332" t="str">
            <v>72.05.03.04</v>
          </cell>
          <cell r="E1332" t="str">
            <v>BOM.DREN.144M3/H C-D</v>
          </cell>
        </row>
        <row r="1333">
          <cell r="B1333" t="str">
            <v>15.1.83</v>
          </cell>
          <cell r="D1333" t="str">
            <v>72.05.04.01</v>
          </cell>
          <cell r="E1333" t="str">
            <v>BOM.DREN.180M3/H C-A</v>
          </cell>
        </row>
        <row r="1334">
          <cell r="B1334" t="str">
            <v>15.1.84</v>
          </cell>
          <cell r="D1334" t="str">
            <v>72.05.04.02</v>
          </cell>
          <cell r="E1334" t="str">
            <v>BOM.DREN.180M3/H C-B</v>
          </cell>
        </row>
        <row r="1335">
          <cell r="B1335" t="str">
            <v>15.1.85</v>
          </cell>
          <cell r="D1335" t="str">
            <v>72.05.04.03</v>
          </cell>
          <cell r="E1335" t="str">
            <v>BOM.DREN.180M3/H C-C</v>
          </cell>
        </row>
        <row r="1336">
          <cell r="B1336" t="str">
            <v>15.1.86</v>
          </cell>
          <cell r="D1336" t="str">
            <v>72.05.04.04</v>
          </cell>
          <cell r="E1336" t="str">
            <v>BOM.DREN.180M3/H C-D</v>
          </cell>
        </row>
        <row r="1337">
          <cell r="B1337" t="str">
            <v>15.1.87</v>
          </cell>
          <cell r="D1337" t="str">
            <v>72.05.05.01</v>
          </cell>
          <cell r="E1337" t="str">
            <v>BOM.DREN.60.000L C-A</v>
          </cell>
        </row>
        <row r="1338">
          <cell r="B1338" t="str">
            <v>15.1.88</v>
          </cell>
          <cell r="D1338" t="str">
            <v>72.05.05.02</v>
          </cell>
          <cell r="E1338" t="str">
            <v>BOM.DREN.60.000L C-B</v>
          </cell>
        </row>
        <row r="1339">
          <cell r="B1339" t="str">
            <v>15.1.89</v>
          </cell>
          <cell r="D1339" t="str">
            <v>72.05.05.03</v>
          </cell>
          <cell r="E1339" t="str">
            <v>BOM.DREN.60.000L C-C</v>
          </cell>
        </row>
        <row r="1340">
          <cell r="B1340" t="str">
            <v>15.1.90</v>
          </cell>
          <cell r="D1340" t="str">
            <v>72.05.05.04</v>
          </cell>
          <cell r="E1340" t="str">
            <v>BOM.DREN.60.000L C-D</v>
          </cell>
        </row>
        <row r="1341">
          <cell r="B1341" t="str">
            <v>15.1.91</v>
          </cell>
          <cell r="D1341" t="str">
            <v>72.06.01.01</v>
          </cell>
          <cell r="E1341" t="str">
            <v>BOM.INJ.1M3/H C-A</v>
          </cell>
        </row>
        <row r="1342">
          <cell r="B1342" t="str">
            <v>15.1.92</v>
          </cell>
          <cell r="D1342" t="str">
            <v>72.06.01.02</v>
          </cell>
          <cell r="E1342" t="str">
            <v xml:space="preserve">BOM.INJ.1M3/H C-B </v>
          </cell>
        </row>
        <row r="1343">
          <cell r="B1343" t="str">
            <v>15.1.93</v>
          </cell>
          <cell r="D1343" t="str">
            <v>72.06.01.03</v>
          </cell>
          <cell r="E1343" t="str">
            <v>BOM.INJ.1M3/H C-C</v>
          </cell>
        </row>
        <row r="1344">
          <cell r="B1344" t="str">
            <v>15.1.94</v>
          </cell>
          <cell r="D1344" t="str">
            <v>72.06.01.04</v>
          </cell>
          <cell r="E1344" t="str">
            <v>BOM.INJ.1M3/H C-D</v>
          </cell>
        </row>
        <row r="1345">
          <cell r="B1345" t="str">
            <v>15.1.95</v>
          </cell>
          <cell r="D1345" t="str">
            <v>72.06.02.01</v>
          </cell>
          <cell r="E1345" t="str">
            <v>BOM.INJ.3M3/H C-A</v>
          </cell>
        </row>
        <row r="1346">
          <cell r="B1346" t="str">
            <v>15.1.96</v>
          </cell>
          <cell r="D1346" t="str">
            <v>72.06.02.02</v>
          </cell>
          <cell r="E1346" t="str">
            <v>BOM.INJ.3M3/H C-B</v>
          </cell>
        </row>
        <row r="1347">
          <cell r="B1347" t="str">
            <v>15.1.97</v>
          </cell>
          <cell r="D1347" t="str">
            <v>72.06.02.03</v>
          </cell>
          <cell r="E1347" t="str">
            <v>BOM.INJ.3M3/H C-C</v>
          </cell>
        </row>
        <row r="1348">
          <cell r="B1348" t="str">
            <v>15.1.98</v>
          </cell>
          <cell r="D1348" t="str">
            <v>72.06.02.04</v>
          </cell>
          <cell r="E1348" t="str">
            <v xml:space="preserve">BOM.INJ.3M3/H C-D </v>
          </cell>
        </row>
        <row r="1349">
          <cell r="B1349" t="str">
            <v>15.1.99</v>
          </cell>
          <cell r="D1349" t="str">
            <v>72.06.03.01</v>
          </cell>
          <cell r="E1349" t="str">
            <v>BOM.INJ.35 M3/H C-A</v>
          </cell>
        </row>
        <row r="1350">
          <cell r="B1350" t="str">
            <v>15.1.100</v>
          </cell>
          <cell r="D1350" t="str">
            <v>72.06.03.02</v>
          </cell>
          <cell r="E1350" t="str">
            <v>BOM.INJ.35 M3/H C-B</v>
          </cell>
        </row>
        <row r="1351">
          <cell r="B1351" t="str">
            <v>15.1.101</v>
          </cell>
          <cell r="D1351" t="str">
            <v xml:space="preserve">72.06.03.03 </v>
          </cell>
          <cell r="E1351" t="str">
            <v>BOM.INJ.35 M3/H C-C</v>
          </cell>
        </row>
        <row r="1352">
          <cell r="B1352" t="str">
            <v>15.1.102</v>
          </cell>
          <cell r="D1352" t="str">
            <v xml:space="preserve">72.06.03.04 </v>
          </cell>
          <cell r="E1352" t="str">
            <v>BOM.INJ.35 M3/H C-D</v>
          </cell>
        </row>
        <row r="1353">
          <cell r="B1353" t="str">
            <v>15.1.103</v>
          </cell>
          <cell r="D1353" t="str">
            <v>72.06.04.01</v>
          </cell>
          <cell r="E1353" t="str">
            <v>BOM.PROJ.MAN.10 C-A</v>
          </cell>
        </row>
        <row r="1354">
          <cell r="B1354" t="str">
            <v>15.1.104</v>
          </cell>
          <cell r="D1354" t="str">
            <v>72.06.04.02</v>
          </cell>
          <cell r="E1354" t="str">
            <v>BOM.PROJ.MAN.10 C-B</v>
          </cell>
        </row>
        <row r="1355">
          <cell r="B1355" t="str">
            <v>15.1.105</v>
          </cell>
          <cell r="D1355" t="str">
            <v>72.06.04.03</v>
          </cell>
          <cell r="E1355" t="str">
            <v>BOM.PROJ.MAN.10 C-C</v>
          </cell>
        </row>
        <row r="1356">
          <cell r="B1356" t="str">
            <v>15.1.106</v>
          </cell>
          <cell r="D1356" t="str">
            <v>72.06.04.04</v>
          </cell>
          <cell r="E1356" t="str">
            <v>BOM.PROJ.MAN.10 C-D</v>
          </cell>
        </row>
        <row r="1357">
          <cell r="B1357" t="str">
            <v>15.1.107</v>
          </cell>
          <cell r="D1357" t="str">
            <v>72.06.05.01</v>
          </cell>
          <cell r="E1357" t="str">
            <v>BOM.PROJ.23M3/H C-A</v>
          </cell>
        </row>
        <row r="1358">
          <cell r="B1358" t="str">
            <v>15.1.108</v>
          </cell>
          <cell r="D1358" t="str">
            <v>72.06.05.02</v>
          </cell>
          <cell r="E1358" t="str">
            <v>BOM.PROJ.23M3/H C-B</v>
          </cell>
        </row>
        <row r="1359">
          <cell r="B1359" t="str">
            <v>15.1.109</v>
          </cell>
          <cell r="D1359" t="str">
            <v>72.06.05.03</v>
          </cell>
          <cell r="E1359" t="str">
            <v>BOM.PROJ.23M3/H C-C</v>
          </cell>
        </row>
        <row r="1360">
          <cell r="B1360" t="str">
            <v>15.1.110</v>
          </cell>
          <cell r="D1360" t="str">
            <v>72.06.05.04</v>
          </cell>
          <cell r="E1360" t="str">
            <v>BOM.PROJ.23M3/H C-D</v>
          </cell>
        </row>
        <row r="1361">
          <cell r="B1361" t="str">
            <v>15.1.111</v>
          </cell>
          <cell r="D1361" t="str">
            <v>72.07.01.01</v>
          </cell>
          <cell r="E1361" t="str">
            <v>BOMBA HIDR.PROT.C-A</v>
          </cell>
        </row>
        <row r="1362">
          <cell r="B1362" t="str">
            <v>15.1.112</v>
          </cell>
          <cell r="D1362" t="str">
            <v>72.07.01.02</v>
          </cell>
          <cell r="E1362" t="str">
            <v>BOMBA HIDR.PROT.C-B</v>
          </cell>
        </row>
        <row r="1363">
          <cell r="B1363" t="str">
            <v>15.1.113</v>
          </cell>
          <cell r="D1363" t="str">
            <v>72.07.01.03</v>
          </cell>
          <cell r="E1363" t="str">
            <v>BOMBA HIDR.PROT.C-C</v>
          </cell>
        </row>
        <row r="1364">
          <cell r="B1364" t="str">
            <v>15.1.114</v>
          </cell>
          <cell r="D1364" t="str">
            <v>72.07.01.04</v>
          </cell>
          <cell r="E1364" t="str">
            <v>BOMBA HIDR.PROT.C-D</v>
          </cell>
        </row>
        <row r="1365">
          <cell r="B1365" t="str">
            <v>15.1.115</v>
          </cell>
          <cell r="D1365" t="str">
            <v>72.07.02.01</v>
          </cell>
          <cell r="E1365" t="str">
            <v>MAC.P/PROT. AU-1 C-A</v>
          </cell>
        </row>
        <row r="1366">
          <cell r="B1366" t="str">
            <v>15.1.116</v>
          </cell>
          <cell r="D1366" t="str">
            <v>72.07.02.02</v>
          </cell>
          <cell r="E1366" t="str">
            <v>MAC.P/PROT. AU-1 C-B</v>
          </cell>
        </row>
        <row r="1367">
          <cell r="B1367" t="str">
            <v>15.1.117</v>
          </cell>
          <cell r="D1367" t="str">
            <v>72.07.02.03</v>
          </cell>
          <cell r="E1367" t="str">
            <v>MAC.P/PROT. AU-1 C-C</v>
          </cell>
        </row>
        <row r="1368">
          <cell r="B1368" t="str">
            <v>15.1.118</v>
          </cell>
          <cell r="D1368" t="str">
            <v>72.07.02.04</v>
          </cell>
          <cell r="E1368" t="str">
            <v>MAC.P/PROT. AU-1 C-D</v>
          </cell>
        </row>
        <row r="1369">
          <cell r="B1369" t="str">
            <v>15.1.119</v>
          </cell>
          <cell r="D1369" t="str">
            <v>72.07.03.01</v>
          </cell>
          <cell r="E1369" t="str">
            <v>MAC.P/PROT. AU-5 C-A</v>
          </cell>
        </row>
        <row r="1370">
          <cell r="B1370" t="str">
            <v>15.1.120</v>
          </cell>
          <cell r="D1370" t="str">
            <v>72.07.03.02</v>
          </cell>
          <cell r="E1370" t="str">
            <v>MAC.P/PROT. AU-5 C-B</v>
          </cell>
        </row>
        <row r="1371">
          <cell r="B1371" t="str">
            <v>15.1.121</v>
          </cell>
          <cell r="D1371" t="str">
            <v>72.07.03.03</v>
          </cell>
          <cell r="E1371" t="str">
            <v>MAC.P/PROT. AU-5 C-C</v>
          </cell>
        </row>
        <row r="1372">
          <cell r="B1372" t="str">
            <v>15.1.122</v>
          </cell>
          <cell r="D1372" t="str">
            <v>72.07.03.04</v>
          </cell>
          <cell r="E1372" t="str">
            <v>MAC.P/PROT. AU-5 C-D</v>
          </cell>
        </row>
        <row r="1373">
          <cell r="B1373" t="str">
            <v>15.1.123</v>
          </cell>
          <cell r="D1373" t="str">
            <v>72.07.06.01</v>
          </cell>
          <cell r="E1373" t="str">
            <v>MAC.P/PROT.S-6 C-A</v>
          </cell>
        </row>
        <row r="1374">
          <cell r="B1374" t="str">
            <v>15.1.124</v>
          </cell>
          <cell r="D1374" t="str">
            <v>72.07.06.02</v>
          </cell>
          <cell r="E1374" t="str">
            <v>MAC.P/PROT.S-6 C-B</v>
          </cell>
        </row>
        <row r="1375">
          <cell r="B1375" t="str">
            <v>15.1.125</v>
          </cell>
          <cell r="D1375" t="str">
            <v>72.07.06.03</v>
          </cell>
          <cell r="E1375" t="str">
            <v>MAC.P/PROT.S-6 C-C</v>
          </cell>
        </row>
        <row r="1376">
          <cell r="B1376" t="str">
            <v>15.1.126</v>
          </cell>
          <cell r="D1376" t="str">
            <v>72.07.06.04</v>
          </cell>
          <cell r="E1376" t="str">
            <v>MAC.P/PROT.S-6 C-D</v>
          </cell>
        </row>
        <row r="1377">
          <cell r="B1377" t="str">
            <v>15.1.127</v>
          </cell>
          <cell r="D1377" t="str">
            <v>72.07.07.01</v>
          </cell>
          <cell r="E1377" t="str">
            <v>MAC.P/PROT.K-350 C-A</v>
          </cell>
        </row>
        <row r="1378">
          <cell r="B1378" t="str">
            <v>15.1.128</v>
          </cell>
          <cell r="D1378" t="str">
            <v>72.07.07.02</v>
          </cell>
          <cell r="E1378" t="str">
            <v>MAC.P/PROT.K-350 C-B</v>
          </cell>
        </row>
        <row r="1379">
          <cell r="B1379" t="str">
            <v>15.1.129</v>
          </cell>
          <cell r="D1379" t="str">
            <v>72.07.07.03</v>
          </cell>
          <cell r="E1379" t="str">
            <v>MAC.P/PROT.K-350 C-C</v>
          </cell>
        </row>
        <row r="1380">
          <cell r="B1380" t="str">
            <v>15.1.130</v>
          </cell>
          <cell r="D1380" t="str">
            <v>72.07.07.04</v>
          </cell>
          <cell r="E1380" t="str">
            <v>MAC.P/PROT.K-350 C-D</v>
          </cell>
        </row>
        <row r="1381">
          <cell r="B1381" t="str">
            <v>15.1.131</v>
          </cell>
          <cell r="D1381" t="str">
            <v>72.08.01.01</v>
          </cell>
          <cell r="E1381" t="str">
            <v>CHAS.IRRIG.6000L C-A</v>
          </cell>
        </row>
        <row r="1382">
          <cell r="B1382" t="str">
            <v>15.1.132</v>
          </cell>
          <cell r="D1382" t="str">
            <v>72.08.01.02</v>
          </cell>
          <cell r="E1382" t="str">
            <v>CHAS.IRRIG.6000L C-B</v>
          </cell>
        </row>
        <row r="1383">
          <cell r="B1383" t="str">
            <v>15.1.133</v>
          </cell>
          <cell r="D1383" t="str">
            <v>72.08.01.03</v>
          </cell>
          <cell r="E1383" t="str">
            <v>CHAS.IRRIG.6000L C-C</v>
          </cell>
        </row>
        <row r="1384">
          <cell r="B1384" t="str">
            <v>15.1.134</v>
          </cell>
          <cell r="D1384" t="str">
            <v>72.08.01.04</v>
          </cell>
          <cell r="E1384" t="str">
            <v>CHAS.IRRIG.6000L C-D</v>
          </cell>
        </row>
        <row r="1385">
          <cell r="B1385" t="str">
            <v>15.1.135</v>
          </cell>
          <cell r="D1385" t="str">
            <v>72.08.01.05</v>
          </cell>
          <cell r="E1385" t="str">
            <v>CHAS.IRRIG.6000L C-E</v>
          </cell>
        </row>
        <row r="1386">
          <cell r="B1386" t="str">
            <v>15.1.136</v>
          </cell>
          <cell r="D1386" t="str">
            <v>72.08.02.01</v>
          </cell>
          <cell r="E1386" t="str">
            <v>CHAS.IRRIG.9000L C-A</v>
          </cell>
        </row>
        <row r="1387">
          <cell r="B1387" t="str">
            <v>15.1.137</v>
          </cell>
          <cell r="D1387" t="str">
            <v>72.08.02.02</v>
          </cell>
          <cell r="E1387" t="str">
            <v>CHAS.IRRIG.9000L C-B</v>
          </cell>
        </row>
        <row r="1388">
          <cell r="B1388" t="str">
            <v>15.1.138</v>
          </cell>
          <cell r="D1388" t="str">
            <v>72.08.02.03</v>
          </cell>
          <cell r="E1388" t="str">
            <v>CHAS.IRRIG.9000L C-C</v>
          </cell>
        </row>
        <row r="1389">
          <cell r="B1389" t="str">
            <v>15.1.139</v>
          </cell>
          <cell r="D1389" t="str">
            <v>72.08.02.04</v>
          </cell>
          <cell r="E1389" t="str">
            <v>CHAS.IRRIG.9000L C-D</v>
          </cell>
        </row>
        <row r="1390">
          <cell r="B1390" t="str">
            <v>15.1.140</v>
          </cell>
          <cell r="D1390" t="str">
            <v>72.08.02.05</v>
          </cell>
          <cell r="E1390" t="str">
            <v>CHAS.IRRIG.9000L C-E</v>
          </cell>
        </row>
        <row r="1391">
          <cell r="B1391" t="str">
            <v>15.1.141</v>
          </cell>
          <cell r="D1391" t="str">
            <v>72.09.01.01</v>
          </cell>
          <cell r="E1391" t="str">
            <v>CHAS.BASC. 5M3 C-A</v>
          </cell>
        </row>
        <row r="1392">
          <cell r="B1392" t="str">
            <v>15.1.142</v>
          </cell>
          <cell r="D1392" t="str">
            <v>72.09.01.02</v>
          </cell>
          <cell r="E1392" t="str">
            <v>CHAS.BASC. 5M3 C-B</v>
          </cell>
        </row>
        <row r="1393">
          <cell r="B1393" t="str">
            <v>15.1.143</v>
          </cell>
          <cell r="D1393" t="str">
            <v>72.09.01.03</v>
          </cell>
          <cell r="E1393" t="str">
            <v>CHAS.BASC. 5M3 C-C</v>
          </cell>
        </row>
        <row r="1394">
          <cell r="B1394" t="str">
            <v>15.1.144</v>
          </cell>
          <cell r="D1394" t="str">
            <v>72.09.01.04</v>
          </cell>
          <cell r="E1394" t="str">
            <v>CHAS.BASC. 5M3 C-D</v>
          </cell>
        </row>
        <row r="1395">
          <cell r="B1395" t="str">
            <v>15.1.145</v>
          </cell>
          <cell r="D1395" t="str">
            <v>72.09.01.05</v>
          </cell>
          <cell r="E1395" t="str">
            <v>CHAS.BASC. 5M3 C-E</v>
          </cell>
        </row>
        <row r="1396">
          <cell r="B1396" t="str">
            <v>15.1.146</v>
          </cell>
          <cell r="D1396" t="str">
            <v>72.09.02.01</v>
          </cell>
          <cell r="E1396" t="str">
            <v>CHAS.BASC. 8M3 C-A</v>
          </cell>
        </row>
        <row r="1397">
          <cell r="B1397" t="str">
            <v>15.1.147</v>
          </cell>
          <cell r="D1397" t="str">
            <v>72.09.02.02</v>
          </cell>
          <cell r="E1397" t="str">
            <v>CHAS.BASC. 8M3 C-B</v>
          </cell>
        </row>
        <row r="1398">
          <cell r="B1398" t="str">
            <v>15.1.148</v>
          </cell>
          <cell r="D1398" t="str">
            <v>72.09.02.03</v>
          </cell>
          <cell r="E1398" t="str">
            <v>CHAS.BASC. 8M3 C-C</v>
          </cell>
        </row>
        <row r="1399">
          <cell r="B1399" t="str">
            <v>15.1.149</v>
          </cell>
          <cell r="D1399" t="str">
            <v>72.09.02.04</v>
          </cell>
          <cell r="E1399" t="str">
            <v>CHAS.BASC. 8M3 C-D</v>
          </cell>
        </row>
        <row r="1400">
          <cell r="B1400" t="str">
            <v>15.1.150</v>
          </cell>
          <cell r="D1400" t="str">
            <v>72.09.02.05</v>
          </cell>
          <cell r="E1400" t="str">
            <v xml:space="preserve">CHAS.BASC. 8M3 C-E </v>
          </cell>
        </row>
        <row r="1401">
          <cell r="B1401" t="str">
            <v>15.1.151</v>
          </cell>
          <cell r="D1401" t="str">
            <v>72.09.03.01</v>
          </cell>
          <cell r="E1401" t="str">
            <v>CHAS.BASC. 10M3 C-A</v>
          </cell>
        </row>
        <row r="1402">
          <cell r="B1402" t="str">
            <v>15.1.152</v>
          </cell>
          <cell r="D1402" t="str">
            <v>72.09.03.02</v>
          </cell>
          <cell r="E1402" t="str">
            <v>CHAS.BASC. 10M3 C-B</v>
          </cell>
        </row>
        <row r="1403">
          <cell r="B1403" t="str">
            <v>15.1.153</v>
          </cell>
          <cell r="D1403" t="str">
            <v>72.09.03.03</v>
          </cell>
          <cell r="E1403" t="str">
            <v>CHAS.BASC. 10M3 C-C</v>
          </cell>
        </row>
        <row r="1404">
          <cell r="B1404" t="str">
            <v>15.1.154</v>
          </cell>
          <cell r="D1404" t="str">
            <v>72.09.03.04</v>
          </cell>
          <cell r="E1404" t="str">
            <v>CHAS.BASC. 10M3 C-D</v>
          </cell>
        </row>
        <row r="1405">
          <cell r="B1405" t="str">
            <v>15.1.155</v>
          </cell>
          <cell r="D1405" t="str">
            <v>72.09.03.05</v>
          </cell>
          <cell r="E1405" t="str">
            <v>CHAS.BASC. 10M3 C-E</v>
          </cell>
        </row>
        <row r="1406">
          <cell r="B1406" t="str">
            <v>15.1.156</v>
          </cell>
          <cell r="D1406" t="str">
            <v>72.10.01.01</v>
          </cell>
          <cell r="E1406" t="str">
            <v>CHAS.BASC. 18,3M3 C-A</v>
          </cell>
        </row>
        <row r="1407">
          <cell r="B1407" t="str">
            <v>15.1.157</v>
          </cell>
          <cell r="D1407" t="str">
            <v>72.10.01.02</v>
          </cell>
          <cell r="E1407" t="str">
            <v>CHAS.BASC. 18,3M3 C-B</v>
          </cell>
        </row>
        <row r="1408">
          <cell r="B1408" t="str">
            <v>15.1.158</v>
          </cell>
          <cell r="D1408" t="str">
            <v>72.10.01.03</v>
          </cell>
          <cell r="E1408" t="str">
            <v>CHAS.BASC. 18,3M3 C-C</v>
          </cell>
        </row>
        <row r="1409">
          <cell r="B1409" t="str">
            <v>15.1.159</v>
          </cell>
          <cell r="D1409" t="str">
            <v>72.10.01.04</v>
          </cell>
          <cell r="E1409" t="str">
            <v>CHAS.BASC. 18,3M3 C-D</v>
          </cell>
        </row>
        <row r="1410">
          <cell r="B1410" t="str">
            <v>15.1.160</v>
          </cell>
          <cell r="D1410" t="str">
            <v>72.10.01.05</v>
          </cell>
          <cell r="E1410" t="str">
            <v>CHAS.BASC. 18,3M3 C-E</v>
          </cell>
        </row>
        <row r="1411">
          <cell r="B1411" t="str">
            <v>15.1.161</v>
          </cell>
          <cell r="D1411" t="str">
            <v>72.11.01.01</v>
          </cell>
          <cell r="E1411" t="str">
            <v xml:space="preserve">CHAS.BET. 5M3 C-A </v>
          </cell>
        </row>
        <row r="1412">
          <cell r="B1412" t="str">
            <v>15.1.162</v>
          </cell>
          <cell r="D1412" t="str">
            <v>72.11.01.02</v>
          </cell>
          <cell r="E1412" t="str">
            <v>CHAS.BET. 5M3 C-B</v>
          </cell>
        </row>
        <row r="1413">
          <cell r="B1413" t="str">
            <v>15.1.163</v>
          </cell>
          <cell r="D1413" t="str">
            <v>72.11.01.03</v>
          </cell>
          <cell r="E1413" t="str">
            <v>CHAS.BET. 5M3 C-C</v>
          </cell>
        </row>
        <row r="1414">
          <cell r="B1414" t="str">
            <v>15.1.164</v>
          </cell>
          <cell r="D1414" t="str">
            <v>72.11.01.04</v>
          </cell>
          <cell r="E1414" t="str">
            <v>CHAS.BET. 5M3 C-D</v>
          </cell>
        </row>
        <row r="1415">
          <cell r="B1415" t="str">
            <v>15.1.165</v>
          </cell>
          <cell r="D1415" t="str">
            <v>72.11.01.05</v>
          </cell>
          <cell r="E1415" t="str">
            <v>CHAS.BET. 5M3 C-E</v>
          </cell>
        </row>
        <row r="1416">
          <cell r="B1416" t="str">
            <v>15.1.166</v>
          </cell>
          <cell r="D1416" t="str">
            <v>72.11.02.01</v>
          </cell>
          <cell r="E1416" t="str">
            <v>CHAS.BET. 7M3 C-A</v>
          </cell>
        </row>
        <row r="1417">
          <cell r="B1417" t="str">
            <v>15.1.167</v>
          </cell>
          <cell r="D1417" t="str">
            <v>72.11.02.02</v>
          </cell>
          <cell r="E1417" t="str">
            <v>CHAS.BET. 7M3 C-B</v>
          </cell>
        </row>
        <row r="1418">
          <cell r="B1418" t="str">
            <v>15.1.168</v>
          </cell>
          <cell r="D1418" t="str">
            <v>72.11.02.03</v>
          </cell>
          <cell r="E1418" t="str">
            <v>CHAS.BET. 7M3 C-C</v>
          </cell>
        </row>
        <row r="1419">
          <cell r="B1419" t="str">
            <v>15.1.169</v>
          </cell>
          <cell r="D1419" t="str">
            <v>72.11.02.04</v>
          </cell>
          <cell r="E1419" t="str">
            <v>CHAS.BET. 7M3 C-D</v>
          </cell>
        </row>
        <row r="1420">
          <cell r="B1420" t="str">
            <v>15.1.170</v>
          </cell>
          <cell r="D1420" t="str">
            <v>72.11.02.05</v>
          </cell>
          <cell r="E1420" t="str">
            <v>CHAS.BET. 7M3 C-E</v>
          </cell>
        </row>
        <row r="1421">
          <cell r="B1421" t="str">
            <v>15.1.171</v>
          </cell>
          <cell r="D1421" t="str">
            <v>72.11.03.01</v>
          </cell>
          <cell r="E1421" t="str">
            <v>CHAS.BOMB.C.22T C-A</v>
          </cell>
        </row>
        <row r="1422">
          <cell r="B1422" t="str">
            <v>15.1.172</v>
          </cell>
          <cell r="D1422" t="str">
            <v>72.11.03.02</v>
          </cell>
          <cell r="E1422" t="str">
            <v>CHAS.BOMB.C.22T C-B</v>
          </cell>
        </row>
        <row r="1423">
          <cell r="B1423" t="str">
            <v>15.1.173</v>
          </cell>
          <cell r="D1423" t="str">
            <v>72.11.03.03</v>
          </cell>
          <cell r="E1423" t="str">
            <v>CHAS.BOMB.C.22T C-C</v>
          </cell>
        </row>
        <row r="1424">
          <cell r="B1424" t="str">
            <v>15.1.174</v>
          </cell>
          <cell r="D1424" t="str">
            <v>72.11.03.04</v>
          </cell>
          <cell r="E1424" t="str">
            <v>CHAS.BOMB.C.22T C-D</v>
          </cell>
        </row>
        <row r="1425">
          <cell r="B1425" t="str">
            <v>15.1.175</v>
          </cell>
          <cell r="D1425" t="str">
            <v>72.11.03.05</v>
          </cell>
          <cell r="E1425" t="str">
            <v>CHAS.BOMB.C.22T C-E</v>
          </cell>
        </row>
        <row r="1426">
          <cell r="B1426" t="str">
            <v>15.1.176</v>
          </cell>
          <cell r="D1426" t="str">
            <v>72.12.01.01</v>
          </cell>
          <cell r="E1426" t="str">
            <v>CHAS.C.M.4,5T C-A</v>
          </cell>
        </row>
        <row r="1427">
          <cell r="B1427" t="str">
            <v>15.1.177</v>
          </cell>
          <cell r="D1427" t="str">
            <v>72.12.01.02</v>
          </cell>
          <cell r="E1427" t="str">
            <v>CHAS.C.M.4,5T C-B</v>
          </cell>
        </row>
        <row r="1428">
          <cell r="B1428" t="str">
            <v>15.1.178</v>
          </cell>
          <cell r="D1428" t="str">
            <v>72.12.01.03</v>
          </cell>
          <cell r="E1428" t="str">
            <v>CHAS.C.M.4,5T C-C</v>
          </cell>
        </row>
        <row r="1429">
          <cell r="B1429" t="str">
            <v>15.1.179</v>
          </cell>
          <cell r="D1429" t="str">
            <v>72.12.01.04</v>
          </cell>
          <cell r="E1429" t="str">
            <v>CHAS.C.M.4,5T C-D</v>
          </cell>
        </row>
        <row r="1430">
          <cell r="B1430" t="str">
            <v>15.1.180</v>
          </cell>
          <cell r="D1430" t="str">
            <v>72.12.01.05</v>
          </cell>
          <cell r="E1430" t="str">
            <v>CHAS.C.M.4,5T C-E</v>
          </cell>
        </row>
        <row r="1431">
          <cell r="B1431" t="str">
            <v>15.1.181</v>
          </cell>
          <cell r="D1431" t="str">
            <v>72.12.02.01</v>
          </cell>
          <cell r="E1431" t="str">
            <v xml:space="preserve">CHAS.C.M.8,0T C-A </v>
          </cell>
        </row>
        <row r="1432">
          <cell r="B1432" t="str">
            <v>15.1.182</v>
          </cell>
          <cell r="D1432" t="str">
            <v>72.12.02.02</v>
          </cell>
          <cell r="E1432" t="str">
            <v>CHAS.C.M.8,0T C-B</v>
          </cell>
        </row>
        <row r="1433">
          <cell r="B1433" t="str">
            <v>15.1.183</v>
          </cell>
          <cell r="D1433" t="str">
            <v>72.12.02.03</v>
          </cell>
          <cell r="E1433" t="str">
            <v>CHAS.C.M.8,0T C-C</v>
          </cell>
        </row>
        <row r="1434">
          <cell r="B1434" t="str">
            <v>15.1.184</v>
          </cell>
          <cell r="D1434" t="str">
            <v>72.12.02.04</v>
          </cell>
          <cell r="E1434" t="str">
            <v xml:space="preserve">CHAS.C.M.8,0T C-D </v>
          </cell>
        </row>
        <row r="1435">
          <cell r="B1435" t="str">
            <v>15.1.185</v>
          </cell>
          <cell r="D1435" t="str">
            <v>72.12.02.05</v>
          </cell>
          <cell r="E1435" t="str">
            <v>CHAS.C.M.8,0T C-E</v>
          </cell>
        </row>
        <row r="1436">
          <cell r="B1436" t="str">
            <v>15.1.186</v>
          </cell>
          <cell r="D1436" t="str">
            <v>72.12.03.01</v>
          </cell>
          <cell r="E1436" t="str">
            <v>CHAS.C.M.10,5T C-A</v>
          </cell>
        </row>
        <row r="1437">
          <cell r="B1437" t="str">
            <v>15.1.187</v>
          </cell>
          <cell r="D1437" t="str">
            <v>72.12.03.02</v>
          </cell>
          <cell r="E1437" t="str">
            <v>CHAS.C.M.10,5T C-B</v>
          </cell>
        </row>
        <row r="1438">
          <cell r="B1438" t="str">
            <v>15.1.188</v>
          </cell>
          <cell r="D1438" t="str">
            <v>72.12.03.03</v>
          </cell>
          <cell r="E1438" t="str">
            <v>CHAS.C.M.10,5T C-C</v>
          </cell>
        </row>
        <row r="1439">
          <cell r="B1439" t="str">
            <v>15.1.189</v>
          </cell>
          <cell r="D1439" t="str">
            <v>72.12.03.04</v>
          </cell>
          <cell r="E1439" t="str">
            <v xml:space="preserve">CHAS.C.M.10,5T C-D </v>
          </cell>
        </row>
        <row r="1440">
          <cell r="B1440" t="str">
            <v>15.1.190</v>
          </cell>
          <cell r="D1440" t="str">
            <v>72.12.03.05</v>
          </cell>
          <cell r="E1440" t="str">
            <v>CHAS.C.M.10,5T C-E</v>
          </cell>
        </row>
        <row r="1441">
          <cell r="B1441" t="str">
            <v>15.1.191</v>
          </cell>
          <cell r="D1441" t="str">
            <v>72.12.04.01</v>
          </cell>
          <cell r="E1441" t="str">
            <v>CHAS.LUBR.3000L C-A</v>
          </cell>
        </row>
        <row r="1442">
          <cell r="B1442" t="str">
            <v>15.1.192</v>
          </cell>
          <cell r="D1442" t="str">
            <v>72.12.04.02</v>
          </cell>
          <cell r="E1442" t="str">
            <v>CHAS.LUBR.3000L C-B</v>
          </cell>
        </row>
        <row r="1443">
          <cell r="B1443" t="str">
            <v>15.1.193</v>
          </cell>
          <cell r="D1443" t="str">
            <v>72.12.04.03</v>
          </cell>
          <cell r="E1443" t="str">
            <v>CHAS.LUBR.3000L C-C</v>
          </cell>
        </row>
        <row r="1444">
          <cell r="B1444" t="str">
            <v>15.1.194</v>
          </cell>
          <cell r="D1444" t="str">
            <v>72.12.04.04</v>
          </cell>
          <cell r="E1444" t="str">
            <v>CHAS.LUBR.3000L C-D</v>
          </cell>
        </row>
        <row r="1445">
          <cell r="B1445" t="str">
            <v>15.1.195</v>
          </cell>
          <cell r="D1445" t="str">
            <v>72.12.04.05</v>
          </cell>
          <cell r="E1445" t="str">
            <v>CHAS.LUBR.3000L C-E</v>
          </cell>
        </row>
        <row r="1446">
          <cell r="B1446" t="str">
            <v>15.1.196</v>
          </cell>
          <cell r="D1446" t="str">
            <v>72.12.05.01</v>
          </cell>
          <cell r="E1446" t="str">
            <v>CHAS.LUBR.7000L C-A</v>
          </cell>
        </row>
        <row r="1447">
          <cell r="B1447" t="str">
            <v>15.1.197</v>
          </cell>
          <cell r="D1447" t="str">
            <v>72.12.05.02</v>
          </cell>
          <cell r="E1447" t="str">
            <v>CHAS.LUBR.7000L C-B</v>
          </cell>
        </row>
        <row r="1448">
          <cell r="B1448" t="str">
            <v>15.1.198</v>
          </cell>
          <cell r="D1448" t="str">
            <v>72.12.05.03</v>
          </cell>
          <cell r="E1448" t="str">
            <v>CHAS.LUBR.7000L C-C</v>
          </cell>
        </row>
        <row r="1449">
          <cell r="B1449" t="str">
            <v>15.1.199</v>
          </cell>
          <cell r="D1449" t="str">
            <v>72.12.05.04</v>
          </cell>
          <cell r="E1449" t="str">
            <v>CHAS.LUBR.7000L C-D</v>
          </cell>
        </row>
        <row r="1450">
          <cell r="B1450" t="str">
            <v>15.1.200</v>
          </cell>
          <cell r="D1450" t="str">
            <v>72.12.05.05</v>
          </cell>
          <cell r="E1450" t="str">
            <v>CHAS.LUBR.7000L C-E</v>
          </cell>
        </row>
        <row r="1451">
          <cell r="B1451" t="str">
            <v>15.1.201</v>
          </cell>
          <cell r="D1451" t="str">
            <v>72.12.06.01</v>
          </cell>
          <cell r="E1451" t="str">
            <v>CHAS.ABASTECEDOR C-A</v>
          </cell>
        </row>
        <row r="1452">
          <cell r="B1452" t="str">
            <v>15.1.202</v>
          </cell>
          <cell r="D1452" t="str">
            <v>72.12.06.02</v>
          </cell>
          <cell r="E1452" t="str">
            <v>CHAS.ABASTECEDOR C-B</v>
          </cell>
        </row>
        <row r="1453">
          <cell r="B1453" t="str">
            <v>15.1.203</v>
          </cell>
          <cell r="D1453" t="str">
            <v>72.12.06.03</v>
          </cell>
          <cell r="E1453" t="str">
            <v>CHAS.ABASTECEDOR C-C</v>
          </cell>
        </row>
        <row r="1454">
          <cell r="B1454" t="str">
            <v>15.1.204</v>
          </cell>
          <cell r="D1454" t="str">
            <v>72.12.06.04</v>
          </cell>
          <cell r="E1454" t="str">
            <v>CHAS.ABASTECEDOR C-D</v>
          </cell>
        </row>
        <row r="1455">
          <cell r="B1455" t="str">
            <v>15.1.205</v>
          </cell>
          <cell r="D1455" t="str">
            <v>72.12.06.05</v>
          </cell>
          <cell r="E1455" t="str">
            <v>CHAS.ABASTECEDOR C-E</v>
          </cell>
        </row>
        <row r="1456">
          <cell r="B1456" t="str">
            <v>15.1.206</v>
          </cell>
          <cell r="D1456" t="str">
            <v>72.12.07.01</v>
          </cell>
          <cell r="E1456" t="str">
            <v>CHAS.BOIAD.R. 8T C-A</v>
          </cell>
        </row>
        <row r="1457">
          <cell r="B1457" t="str">
            <v>15.1.207</v>
          </cell>
          <cell r="D1457" t="str">
            <v>72.12.07.02</v>
          </cell>
          <cell r="E1457" t="str">
            <v>CHAS.BOIAD.R. 8T C-B</v>
          </cell>
        </row>
        <row r="1458">
          <cell r="B1458" t="str">
            <v>15.1.208</v>
          </cell>
          <cell r="D1458" t="str">
            <v>72.12.07.03</v>
          </cell>
          <cell r="E1458" t="str">
            <v>CHAS.BOIAD.R. 8T C-C</v>
          </cell>
        </row>
        <row r="1459">
          <cell r="B1459" t="str">
            <v>15.1.209</v>
          </cell>
          <cell r="D1459" t="str">
            <v>72.12.07.04</v>
          </cell>
          <cell r="E1459" t="str">
            <v>CHAS.BOIAD.R. 8T C-D</v>
          </cell>
        </row>
        <row r="1460">
          <cell r="B1460" t="str">
            <v>15.1.210</v>
          </cell>
          <cell r="D1460" t="str">
            <v>72.12.08.04</v>
          </cell>
          <cell r="E1460" t="str">
            <v>CAMIN. ELEETRIF. C/CEST</v>
          </cell>
        </row>
        <row r="1461">
          <cell r="B1461" t="str">
            <v>15.1.211</v>
          </cell>
          <cell r="D1461" t="str">
            <v>72.13.01.01</v>
          </cell>
          <cell r="E1461" t="str">
            <v>CHAS.HIDROS.5600 C-A</v>
          </cell>
        </row>
        <row r="1462">
          <cell r="B1462" t="str">
            <v>15.1.212</v>
          </cell>
          <cell r="D1462" t="str">
            <v>72.13.01.02</v>
          </cell>
          <cell r="E1462" t="str">
            <v>CHAS.HIDROS.5600 C-B</v>
          </cell>
        </row>
        <row r="1463">
          <cell r="B1463" t="str">
            <v>15.1.213</v>
          </cell>
          <cell r="D1463" t="str">
            <v>72.13.01.03</v>
          </cell>
          <cell r="E1463" t="str">
            <v>CHAS.HIDROS.5600 C-C</v>
          </cell>
        </row>
        <row r="1464">
          <cell r="B1464" t="str">
            <v>15.1.214</v>
          </cell>
          <cell r="D1464" t="str">
            <v>72.13.01.04</v>
          </cell>
          <cell r="E1464" t="str">
            <v>CHAS.HIDROS.5600 C-D</v>
          </cell>
        </row>
        <row r="1465">
          <cell r="B1465" t="str">
            <v>15.1.215</v>
          </cell>
          <cell r="D1465" t="str">
            <v>72.13.01.05</v>
          </cell>
          <cell r="E1465" t="str">
            <v>CHAS.HIDROS.5600 C-E</v>
          </cell>
        </row>
        <row r="1466">
          <cell r="B1466" t="str">
            <v>15.1.216</v>
          </cell>
          <cell r="D1466" t="str">
            <v>72.14.01.01</v>
          </cell>
          <cell r="E1466" t="str">
            <v>CHAS.ESPARG.6000 C-A</v>
          </cell>
        </row>
        <row r="1467">
          <cell r="B1467" t="str">
            <v>15.1.217</v>
          </cell>
          <cell r="D1467" t="str">
            <v>72.14.01.02</v>
          </cell>
          <cell r="E1467" t="str">
            <v>CHAS.ESPARG.6000 C-B</v>
          </cell>
        </row>
        <row r="1468">
          <cell r="B1468" t="str">
            <v>15.1.218</v>
          </cell>
          <cell r="D1468" t="str">
            <v>72.14.01.03</v>
          </cell>
          <cell r="E1468" t="str">
            <v>CHAS.ESPARG.6000 C-C</v>
          </cell>
        </row>
        <row r="1469">
          <cell r="B1469" t="str">
            <v>15.1.219</v>
          </cell>
          <cell r="D1469" t="str">
            <v>72.14.01.04</v>
          </cell>
          <cell r="E1469" t="str">
            <v>CHAS.ESPARG.6000 C-D</v>
          </cell>
        </row>
        <row r="1470">
          <cell r="B1470" t="str">
            <v>15.1.220</v>
          </cell>
          <cell r="D1470" t="str">
            <v>72.14.01.05</v>
          </cell>
          <cell r="E1470" t="str">
            <v>CHAS.ESPARG.6000 C-E</v>
          </cell>
        </row>
        <row r="1471">
          <cell r="B1471" t="str">
            <v>15.1.221</v>
          </cell>
          <cell r="D1471" t="str">
            <v>72.15.01.01</v>
          </cell>
          <cell r="E1471" t="str">
            <v>CHAS.GUIN. 3,75T C-A</v>
          </cell>
        </row>
        <row r="1472">
          <cell r="B1472" t="str">
            <v>15.1.222</v>
          </cell>
          <cell r="D1472" t="str">
            <v>72.15.01.02</v>
          </cell>
          <cell r="E1472" t="str">
            <v>CHAS.GUIN. 3,75T C-B</v>
          </cell>
        </row>
        <row r="1473">
          <cell r="B1473" t="str">
            <v>15.1.223</v>
          </cell>
          <cell r="D1473" t="str">
            <v>72.15.01.03</v>
          </cell>
          <cell r="E1473" t="str">
            <v>CHAS.GUIN. 3,75T C-C</v>
          </cell>
        </row>
        <row r="1474">
          <cell r="B1474" t="str">
            <v>15.1.224</v>
          </cell>
          <cell r="D1474" t="str">
            <v>72.15.01.04</v>
          </cell>
          <cell r="E1474" t="str">
            <v>CHAS.GUIN. 3,75T C-D</v>
          </cell>
        </row>
        <row r="1475">
          <cell r="B1475" t="str">
            <v>15.1.225</v>
          </cell>
          <cell r="D1475" t="str">
            <v>72.15.01.05</v>
          </cell>
          <cell r="E1475" t="str">
            <v>CHAS.GUIN. 3,75T C-E</v>
          </cell>
        </row>
        <row r="1476">
          <cell r="B1476" t="str">
            <v>15.1.226</v>
          </cell>
          <cell r="D1476" t="str">
            <v>72.15.02.01</v>
          </cell>
          <cell r="E1476" t="str">
            <v>CHAS.GUINCHO 4,10T C-A</v>
          </cell>
        </row>
        <row r="1477">
          <cell r="B1477" t="str">
            <v>15.1.227</v>
          </cell>
          <cell r="D1477" t="str">
            <v>72.15.02.02</v>
          </cell>
          <cell r="E1477" t="str">
            <v>CHAS.GUINCHO 4,10T C-B</v>
          </cell>
        </row>
        <row r="1478">
          <cell r="B1478" t="str">
            <v>15.1.228</v>
          </cell>
          <cell r="D1478" t="str">
            <v>72.15.02.03</v>
          </cell>
          <cell r="E1478" t="str">
            <v>CHAS.GUINCHO 4,10T C-C</v>
          </cell>
        </row>
        <row r="1479">
          <cell r="B1479" t="str">
            <v>15.1.229</v>
          </cell>
          <cell r="D1479" t="str">
            <v>72.15.02.04</v>
          </cell>
          <cell r="E1479" t="str">
            <v>CHAS.GUINCHO 4,10T C-D</v>
          </cell>
        </row>
        <row r="1480">
          <cell r="B1480" t="str">
            <v>15.1.230</v>
          </cell>
          <cell r="D1480" t="str">
            <v>72.15.02.05</v>
          </cell>
          <cell r="E1480" t="str">
            <v>CHAS.GUINCHO 4,10T C-E</v>
          </cell>
        </row>
        <row r="1481">
          <cell r="B1481" t="str">
            <v>15.1.231</v>
          </cell>
          <cell r="D1481" t="str">
            <v>72.16.01.01</v>
          </cell>
          <cell r="E1481" t="str">
            <v>CHAS.US.L.A.10,5 C-A</v>
          </cell>
        </row>
        <row r="1482">
          <cell r="B1482" t="str">
            <v>15.1.232</v>
          </cell>
          <cell r="D1482" t="str">
            <v>72.16.01.02</v>
          </cell>
          <cell r="E1482" t="str">
            <v>CHAS.US.L.A.10,5 C-B</v>
          </cell>
        </row>
        <row r="1483">
          <cell r="B1483" t="str">
            <v>15.1.233</v>
          </cell>
          <cell r="D1483" t="str">
            <v>72.16.01.03</v>
          </cell>
          <cell r="E1483" t="str">
            <v>CHAS.US.L.A.10,5 C-C</v>
          </cell>
        </row>
        <row r="1484">
          <cell r="B1484" t="str">
            <v>15.1.234</v>
          </cell>
          <cell r="D1484" t="str">
            <v>72.16.01.04</v>
          </cell>
          <cell r="E1484" t="str">
            <v>CHAS.US.L.A.10,5 C-D</v>
          </cell>
        </row>
        <row r="1485">
          <cell r="B1485" t="str">
            <v>15.1.235</v>
          </cell>
          <cell r="D1485" t="str">
            <v>72.16.01.05</v>
          </cell>
          <cell r="E1485" t="str">
            <v>CHAS.US.L.A.10,5 C-E</v>
          </cell>
        </row>
        <row r="1486">
          <cell r="B1486" t="str">
            <v>15.1.236</v>
          </cell>
          <cell r="D1486" t="str">
            <v>72.16.02.01</v>
          </cell>
          <cell r="E1486" t="str">
            <v>CHAS.US.M.P.9M3 C-A</v>
          </cell>
        </row>
        <row r="1487">
          <cell r="B1487" t="str">
            <v>15.1.237</v>
          </cell>
          <cell r="D1487" t="str">
            <v>72.16.02.02</v>
          </cell>
          <cell r="E1487" t="str">
            <v>CHAS.US.M.P.9M3 C-B</v>
          </cell>
        </row>
        <row r="1488">
          <cell r="B1488" t="str">
            <v>15.1.238</v>
          </cell>
          <cell r="D1488" t="str">
            <v>72.16.02.03</v>
          </cell>
          <cell r="E1488" t="str">
            <v>CHAS.US.M.P.9M3 C-C</v>
          </cell>
        </row>
        <row r="1489">
          <cell r="B1489" t="str">
            <v>15.1.239</v>
          </cell>
          <cell r="D1489" t="str">
            <v>72.16.02.04</v>
          </cell>
          <cell r="E1489" t="str">
            <v>CHAS.US.M.P.9M3 C-D</v>
          </cell>
        </row>
        <row r="1490">
          <cell r="B1490" t="str">
            <v>15.1.240</v>
          </cell>
          <cell r="D1490" t="str">
            <v>72.17.01.01</v>
          </cell>
          <cell r="E1490" t="str">
            <v>CHAS.PANT.9M C-A</v>
          </cell>
        </row>
        <row r="1491">
          <cell r="B1491" t="str">
            <v>15.1.241</v>
          </cell>
          <cell r="D1491" t="str">
            <v>72.17.01.02</v>
          </cell>
          <cell r="E1491" t="str">
            <v>CHAS.PANT.9M C-B</v>
          </cell>
        </row>
        <row r="1492">
          <cell r="B1492" t="str">
            <v>15.1.242</v>
          </cell>
          <cell r="D1492" t="str">
            <v>72.17.01.03</v>
          </cell>
          <cell r="E1492" t="str">
            <v>CHAS.PANT.9M C-C</v>
          </cell>
        </row>
        <row r="1493">
          <cell r="B1493" t="str">
            <v>15.1.243</v>
          </cell>
          <cell r="D1493" t="str">
            <v>72.17.01.04</v>
          </cell>
          <cell r="E1493" t="str">
            <v>CHAS.PANT.9M C-D</v>
          </cell>
        </row>
        <row r="1494">
          <cell r="B1494" t="str">
            <v>15.1.244</v>
          </cell>
          <cell r="D1494" t="str">
            <v>72.18.01.01</v>
          </cell>
          <cell r="E1494" t="str">
            <v>CAV.M.CARR.30000 C-A</v>
          </cell>
        </row>
        <row r="1495">
          <cell r="B1495" t="str">
            <v>15.1.245</v>
          </cell>
          <cell r="D1495" t="str">
            <v>72.18.01.02</v>
          </cell>
          <cell r="E1495" t="str">
            <v>CAV.M.CARR.30000 C-B</v>
          </cell>
        </row>
        <row r="1496">
          <cell r="B1496" t="str">
            <v>15.1.246</v>
          </cell>
          <cell r="D1496" t="str">
            <v>72.18.01.03</v>
          </cell>
          <cell r="E1496" t="str">
            <v>CAV.M.CARR.30000 C-C</v>
          </cell>
        </row>
        <row r="1497">
          <cell r="B1497" t="str">
            <v>15.1.247</v>
          </cell>
          <cell r="D1497" t="str">
            <v>72.18.01.04</v>
          </cell>
          <cell r="E1497" t="str">
            <v>CAV.M.CARR.30000 C-D</v>
          </cell>
        </row>
        <row r="1498">
          <cell r="B1498" t="str">
            <v>15.1.248</v>
          </cell>
          <cell r="D1498" t="str">
            <v>72.18.01.05</v>
          </cell>
          <cell r="E1498" t="str">
            <v>CAV.M.CARR.30000 C-E</v>
          </cell>
        </row>
        <row r="1499">
          <cell r="B1499" t="str">
            <v>15.1.249</v>
          </cell>
          <cell r="D1499" t="str">
            <v>72.18.02.01</v>
          </cell>
          <cell r="E1499" t="str">
            <v>CAV.M.PRAN.30000 C-A</v>
          </cell>
        </row>
        <row r="1500">
          <cell r="B1500" t="str">
            <v>15.1.250</v>
          </cell>
          <cell r="D1500" t="str">
            <v>72.18.02.02</v>
          </cell>
          <cell r="E1500" t="str">
            <v>CAV.M.PRAN.30000 C-B</v>
          </cell>
        </row>
        <row r="1501">
          <cell r="B1501" t="str">
            <v>15.1.251</v>
          </cell>
          <cell r="D1501" t="str">
            <v>72.18.02.03</v>
          </cell>
          <cell r="E1501" t="str">
            <v>CAV.M.PRAN.30000 C-C</v>
          </cell>
        </row>
        <row r="1502">
          <cell r="B1502" t="str">
            <v>15.1.252</v>
          </cell>
          <cell r="D1502" t="str">
            <v>72.18.02.04</v>
          </cell>
          <cell r="E1502" t="str">
            <v>CAV.M.PRAN.30000 C-D</v>
          </cell>
        </row>
        <row r="1503">
          <cell r="B1503" t="str">
            <v>15.1.253</v>
          </cell>
          <cell r="D1503" t="str">
            <v>72.18.02.05</v>
          </cell>
          <cell r="E1503" t="str">
            <v>CAV.M.PRAN.30000 C-E</v>
          </cell>
        </row>
        <row r="1504">
          <cell r="B1504" t="str">
            <v>15.1.254</v>
          </cell>
          <cell r="D1504" t="str">
            <v>72.19.01.01</v>
          </cell>
          <cell r="E1504" t="str">
            <v>CAMPANULA C-A</v>
          </cell>
        </row>
        <row r="1505">
          <cell r="B1505" t="str">
            <v>15.1.255</v>
          </cell>
          <cell r="D1505" t="str">
            <v>72.19.01.02</v>
          </cell>
          <cell r="E1505" t="str">
            <v>CAMPANULA C-B</v>
          </cell>
        </row>
        <row r="1506">
          <cell r="B1506" t="str">
            <v>15.1.256</v>
          </cell>
          <cell r="D1506" t="str">
            <v>72.19.01.03</v>
          </cell>
          <cell r="E1506" t="str">
            <v>CAMPANULA C-C</v>
          </cell>
        </row>
        <row r="1507">
          <cell r="B1507" t="str">
            <v>15.1.257</v>
          </cell>
          <cell r="D1507" t="str">
            <v>72.19.01.04</v>
          </cell>
          <cell r="E1507" t="str">
            <v>CAMPANULA C-D</v>
          </cell>
        </row>
        <row r="1508">
          <cell r="B1508" t="str">
            <v>15.1.258</v>
          </cell>
          <cell r="D1508" t="str">
            <v>72.20.01.01</v>
          </cell>
          <cell r="E1508" t="str">
            <v xml:space="preserve">COMP.PERC.M.220 C-A </v>
          </cell>
        </row>
        <row r="1509">
          <cell r="B1509" t="str">
            <v>15.1.259</v>
          </cell>
          <cell r="D1509" t="str">
            <v>72.20.01.02</v>
          </cell>
          <cell r="E1509" t="str">
            <v>COMP.PERC.M.220 C-B</v>
          </cell>
        </row>
        <row r="1510">
          <cell r="B1510" t="str">
            <v>15.1.260</v>
          </cell>
          <cell r="D1510" t="str">
            <v>72.20.01.03</v>
          </cell>
          <cell r="E1510" t="str">
            <v>COMP.PERC.M.220 C-C</v>
          </cell>
        </row>
        <row r="1511">
          <cell r="B1511" t="str">
            <v>15.1.261</v>
          </cell>
          <cell r="D1511" t="str">
            <v>72.20.01.04</v>
          </cell>
          <cell r="E1511" t="str">
            <v>COMP.PERC.M.220 C-D</v>
          </cell>
        </row>
        <row r="1512">
          <cell r="B1512" t="str">
            <v>15.1.262</v>
          </cell>
          <cell r="D1512" t="str">
            <v>72.20.02.01</v>
          </cell>
          <cell r="E1512" t="str">
            <v>COMP.PL.M.1000 C-A</v>
          </cell>
        </row>
        <row r="1513">
          <cell r="B1513" t="str">
            <v>15.1.263</v>
          </cell>
          <cell r="D1513" t="str">
            <v>72.20.02.02</v>
          </cell>
          <cell r="E1513" t="str">
            <v>COMP.PL.M.1000 C-B</v>
          </cell>
        </row>
        <row r="1514">
          <cell r="B1514" t="str">
            <v>15.1.264</v>
          </cell>
          <cell r="D1514" t="str">
            <v>72.20.02.03</v>
          </cell>
          <cell r="E1514" t="str">
            <v>COMP.PL.M.1000 C-C</v>
          </cell>
        </row>
        <row r="1515">
          <cell r="B1515" t="str">
            <v>15.1.265</v>
          </cell>
          <cell r="D1515" t="str">
            <v>72.20.02.04</v>
          </cell>
          <cell r="E1515" t="str">
            <v>COMP.PL.M.1000 C-D</v>
          </cell>
        </row>
        <row r="1516">
          <cell r="B1516" t="str">
            <v>15.1.266</v>
          </cell>
          <cell r="D1516" t="str">
            <v>72.21.01.01</v>
          </cell>
          <cell r="E1516" t="str">
            <v>COMP. XA-90 MWD C-A</v>
          </cell>
        </row>
        <row r="1517">
          <cell r="B1517" t="str">
            <v>15.1.267</v>
          </cell>
          <cell r="D1517" t="str">
            <v>72.21.01.02</v>
          </cell>
          <cell r="E1517" t="str">
            <v>COMP. XA-90 MWD C-B</v>
          </cell>
        </row>
        <row r="1518">
          <cell r="B1518" t="str">
            <v>15.1.268</v>
          </cell>
          <cell r="D1518" t="str">
            <v>72.21.01.03</v>
          </cell>
          <cell r="E1518" t="str">
            <v>COMP. XA-90 MWD C-C</v>
          </cell>
        </row>
        <row r="1519">
          <cell r="B1519" t="str">
            <v>15.1.269</v>
          </cell>
          <cell r="D1519" t="str">
            <v>72.21.01.04</v>
          </cell>
          <cell r="E1519" t="str">
            <v>COMP. XA-90 MWD C-D</v>
          </cell>
        </row>
        <row r="1520">
          <cell r="B1520" t="str">
            <v>15.1.270</v>
          </cell>
          <cell r="D1520" t="str">
            <v>72.21.02.01</v>
          </cell>
          <cell r="E1520" t="str">
            <v>COMP. XA-125 MWD C-A</v>
          </cell>
        </row>
        <row r="1521">
          <cell r="B1521" t="str">
            <v>15.1.271</v>
          </cell>
          <cell r="D1521" t="str">
            <v>72.21.02.02</v>
          </cell>
          <cell r="E1521" t="str">
            <v>COMP. XA-125 MWD C-B</v>
          </cell>
        </row>
        <row r="1522">
          <cell r="B1522" t="str">
            <v>15.1.272</v>
          </cell>
          <cell r="D1522" t="str">
            <v>72.21.02.03</v>
          </cell>
          <cell r="E1522" t="str">
            <v>COMP. XA-125 MWD C-C</v>
          </cell>
        </row>
        <row r="1523">
          <cell r="B1523" t="str">
            <v>15.1.273</v>
          </cell>
          <cell r="D1523" t="str">
            <v>72.21.02.04</v>
          </cell>
          <cell r="E1523" t="str">
            <v>COMP. XA-125 MWD C-D</v>
          </cell>
        </row>
        <row r="1524">
          <cell r="B1524" t="str">
            <v>15.1.274</v>
          </cell>
          <cell r="D1524" t="str">
            <v>72.21.03.01</v>
          </cell>
          <cell r="E1524" t="str">
            <v>COMP. XA-175 MWD C-A</v>
          </cell>
        </row>
        <row r="1525">
          <cell r="B1525" t="str">
            <v>15.1.275</v>
          </cell>
          <cell r="D1525" t="str">
            <v>72.21.03.02</v>
          </cell>
          <cell r="E1525" t="str">
            <v>COMP. XA-175 MWD C-B</v>
          </cell>
        </row>
        <row r="1526">
          <cell r="B1526" t="str">
            <v>15.1.276</v>
          </cell>
          <cell r="D1526" t="str">
            <v>72.21.03.03</v>
          </cell>
          <cell r="E1526" t="str">
            <v>COMP. XA-175 MWD C-C</v>
          </cell>
        </row>
        <row r="1527">
          <cell r="B1527" t="str">
            <v>15.1.277</v>
          </cell>
          <cell r="D1527" t="str">
            <v>72.21.03.04</v>
          </cell>
          <cell r="E1527" t="str">
            <v>COMP. XA-175 MWD C-D</v>
          </cell>
        </row>
        <row r="1528">
          <cell r="B1528" t="str">
            <v>15.1.278</v>
          </cell>
          <cell r="D1528" t="str">
            <v>72.21.04.01</v>
          </cell>
          <cell r="E1528" t="str">
            <v>COMP. XA-360 MWD C-A</v>
          </cell>
        </row>
        <row r="1529">
          <cell r="B1529" t="str">
            <v>15.1.279</v>
          </cell>
          <cell r="D1529" t="str">
            <v>72.21.04.02</v>
          </cell>
          <cell r="E1529" t="str">
            <v>COMP. XA-360 MWD C-B</v>
          </cell>
        </row>
        <row r="1530">
          <cell r="B1530" t="str">
            <v>15.1.280</v>
          </cell>
          <cell r="D1530" t="str">
            <v>72.21.04.03</v>
          </cell>
          <cell r="E1530" t="str">
            <v>COMP. XA-360 MWD C-C</v>
          </cell>
        </row>
        <row r="1531">
          <cell r="B1531" t="str">
            <v>15.1.281</v>
          </cell>
          <cell r="D1531" t="str">
            <v>72.21.04.04</v>
          </cell>
          <cell r="E1531" t="str">
            <v>COMP. XA-360 MWD C-D</v>
          </cell>
        </row>
        <row r="1532">
          <cell r="B1532" t="str">
            <v>15.1.282</v>
          </cell>
          <cell r="D1532" t="str">
            <v>72.22.03.01</v>
          </cell>
          <cell r="E1532" t="str">
            <v>DEM.FAIXA Q. 500L C-A</v>
          </cell>
        </row>
        <row r="1533">
          <cell r="B1533" t="str">
            <v>15.1.283</v>
          </cell>
          <cell r="D1533" t="str">
            <v>72.22.03.02</v>
          </cell>
          <cell r="E1533" t="str">
            <v>DEM.FAIXA Q. 500L C-B</v>
          </cell>
        </row>
        <row r="1534">
          <cell r="B1534" t="str">
            <v>15.1.284</v>
          </cell>
          <cell r="D1534" t="str">
            <v>72.22.03.03</v>
          </cell>
          <cell r="E1534" t="str">
            <v>DEM.FAIXA Q. 500L C-C</v>
          </cell>
        </row>
        <row r="1535">
          <cell r="B1535" t="str">
            <v>15.1.285</v>
          </cell>
          <cell r="D1535" t="str">
            <v>72.22.03.04</v>
          </cell>
          <cell r="E1535" t="str">
            <v>DEM.FAIXA Q. 500L C-D</v>
          </cell>
        </row>
        <row r="1536">
          <cell r="B1536" t="str">
            <v>15.1.286</v>
          </cell>
          <cell r="D1536" t="str">
            <v>72.23.01.01</v>
          </cell>
          <cell r="E1536" t="str">
            <v>DIST.A.S/E 1000 C-A</v>
          </cell>
        </row>
        <row r="1537">
          <cell r="B1537" t="str">
            <v>15.1.287</v>
          </cell>
          <cell r="D1537" t="str">
            <v>72.23.01.02</v>
          </cell>
          <cell r="E1537" t="str">
            <v>DIST.A.S/E 1000 C-B</v>
          </cell>
        </row>
        <row r="1538">
          <cell r="B1538" t="str">
            <v>15.1.288</v>
          </cell>
          <cell r="D1538" t="str">
            <v>72.23.01.03</v>
          </cell>
          <cell r="E1538" t="str">
            <v>DIST.A.S/E 1000 C-C</v>
          </cell>
        </row>
        <row r="1539">
          <cell r="B1539" t="str">
            <v>15.1.289</v>
          </cell>
          <cell r="D1539" t="str">
            <v>72.23.01.04</v>
          </cell>
          <cell r="E1539" t="str">
            <v>DIST.A.S/E 1000 C-D</v>
          </cell>
        </row>
        <row r="1540">
          <cell r="B1540" t="str">
            <v>15.1.290</v>
          </cell>
          <cell r="D1540" t="str">
            <v>72.23.02.01</v>
          </cell>
          <cell r="E1540" t="str">
            <v>DIST.AGR.600T/H C-A</v>
          </cell>
        </row>
        <row r="1541">
          <cell r="B1541" t="str">
            <v>15.1.291</v>
          </cell>
          <cell r="D1541" t="str">
            <v>72.23.02.02</v>
          </cell>
          <cell r="E1541" t="str">
            <v>DIST.AGR.600T/H C-B</v>
          </cell>
        </row>
        <row r="1542">
          <cell r="B1542" t="str">
            <v>15.1.292</v>
          </cell>
          <cell r="D1542" t="str">
            <v>72.23.02.03</v>
          </cell>
          <cell r="E1542" t="str">
            <v>DIST.AGR.600T/H C-C</v>
          </cell>
        </row>
        <row r="1543">
          <cell r="B1543" t="str">
            <v>15.1.293</v>
          </cell>
          <cell r="D1543" t="str">
            <v>72.23.02.04</v>
          </cell>
          <cell r="E1543" t="str">
            <v>DIST.AGR.600T/H C-D</v>
          </cell>
        </row>
        <row r="1544">
          <cell r="B1544" t="str">
            <v>15.1.294</v>
          </cell>
          <cell r="D1544" t="str">
            <v>72.23.03.01</v>
          </cell>
          <cell r="E1544" t="str">
            <v>DISTR.ASF.R.2400 C-A</v>
          </cell>
        </row>
        <row r="1545">
          <cell r="B1545" t="str">
            <v>15.1.295</v>
          </cell>
          <cell r="D1545" t="str">
            <v>72.23.03.02</v>
          </cell>
          <cell r="E1545" t="str">
            <v>DISTR.ASF.R.2400 C-B</v>
          </cell>
        </row>
        <row r="1546">
          <cell r="B1546" t="str">
            <v>15.1.296</v>
          </cell>
          <cell r="D1546" t="str">
            <v>72.23.03.03</v>
          </cell>
          <cell r="E1546" t="str">
            <v>DISTR.ASF.R.2400 C-C</v>
          </cell>
        </row>
        <row r="1547">
          <cell r="B1547" t="str">
            <v>15.1.297</v>
          </cell>
          <cell r="D1547" t="str">
            <v>72.23.03.04</v>
          </cell>
          <cell r="E1547" t="str">
            <v>DISTR.ASF.R.2400 C-D</v>
          </cell>
        </row>
        <row r="1548">
          <cell r="B1548" t="str">
            <v>15.1.298</v>
          </cell>
          <cell r="D1548" t="str">
            <v>72.24.01.01</v>
          </cell>
          <cell r="E1548" t="str">
            <v>DIST.AD. SEM.700L C-A</v>
          </cell>
        </row>
        <row r="1549">
          <cell r="B1549" t="str">
            <v>15.1.299</v>
          </cell>
          <cell r="D1549" t="str">
            <v>72.24.01.02</v>
          </cell>
          <cell r="E1549" t="str">
            <v>DIST.AD. SEM.700L C-B</v>
          </cell>
        </row>
        <row r="1550">
          <cell r="B1550" t="str">
            <v>15.1.300</v>
          </cell>
          <cell r="D1550" t="str">
            <v>72.24.01.03</v>
          </cell>
          <cell r="E1550" t="str">
            <v>DIST.AD. SEM.700L C-C</v>
          </cell>
        </row>
        <row r="1551">
          <cell r="B1551" t="str">
            <v>15.1.301</v>
          </cell>
          <cell r="D1551" t="str">
            <v>72.24.01.04</v>
          </cell>
          <cell r="E1551" t="str">
            <v>DIST.AD. SEM.700L C-D</v>
          </cell>
        </row>
        <row r="1552">
          <cell r="B1552" t="str">
            <v>15.1.302</v>
          </cell>
          <cell r="D1552" t="str">
            <v>72.25.01.01</v>
          </cell>
          <cell r="E1552" t="str">
            <v>DRAGA C/EMB.A.400 C-A</v>
          </cell>
        </row>
        <row r="1553">
          <cell r="B1553" t="str">
            <v>15.1.303</v>
          </cell>
          <cell r="D1553" t="str">
            <v>72.25.01.02</v>
          </cell>
          <cell r="E1553" t="str">
            <v>DRAGA C/EMB.A.400 C-B</v>
          </cell>
        </row>
        <row r="1554">
          <cell r="B1554" t="str">
            <v>15.1.304</v>
          </cell>
          <cell r="D1554" t="str">
            <v>72.25.01.03</v>
          </cell>
          <cell r="E1554" t="str">
            <v>DRAGA C/EMB.A.400 C-C h</v>
          </cell>
        </row>
        <row r="1555">
          <cell r="B1555" t="str">
            <v>15.1.305</v>
          </cell>
          <cell r="D1555" t="str">
            <v>72.25.01.04</v>
          </cell>
          <cell r="E1555" t="str">
            <v>DRAGA C/EMB.A.400 C-D</v>
          </cell>
        </row>
        <row r="1556">
          <cell r="B1556" t="str">
            <v>15.1.306</v>
          </cell>
          <cell r="D1556" t="str">
            <v>72.26.01.01</v>
          </cell>
          <cell r="E1556" t="str">
            <v>EQUIP.VIS.OAE 25M C-A</v>
          </cell>
        </row>
        <row r="1557">
          <cell r="B1557" t="str">
            <v>15.1.307</v>
          </cell>
          <cell r="D1557" t="str">
            <v>72.26.01.02</v>
          </cell>
          <cell r="E1557" t="str">
            <v>EQUIP.VIS.OAE 25M C-B</v>
          </cell>
        </row>
        <row r="1558">
          <cell r="B1558" t="str">
            <v>15.1.308</v>
          </cell>
          <cell r="D1558" t="str">
            <v>72.26.01.03</v>
          </cell>
          <cell r="E1558" t="str">
            <v>EQUIP.VIS.OAE 25M C-C</v>
          </cell>
        </row>
        <row r="1559">
          <cell r="B1559" t="str">
            <v>15.1.309</v>
          </cell>
          <cell r="D1559" t="str">
            <v>72.26.01.04</v>
          </cell>
          <cell r="E1559" t="str">
            <v>EQUIP.VIS.OAE 25M C-D</v>
          </cell>
        </row>
        <row r="1560">
          <cell r="B1560" t="str">
            <v>15.1.310</v>
          </cell>
          <cell r="D1560" t="str">
            <v>72.26.02.01</v>
          </cell>
          <cell r="E1560" t="str">
            <v>EQ.VIS.OAE 12,14M C-A</v>
          </cell>
        </row>
        <row r="1561">
          <cell r="B1561" t="str">
            <v>15.1.311</v>
          </cell>
          <cell r="D1561" t="str">
            <v>72.26.02.02</v>
          </cell>
          <cell r="E1561" t="str">
            <v>EQ.VIS.OAE 12,14M C-B</v>
          </cell>
        </row>
        <row r="1562">
          <cell r="B1562" t="str">
            <v>15.1.312</v>
          </cell>
          <cell r="D1562" t="str">
            <v>72.26.02.03</v>
          </cell>
          <cell r="E1562" t="str">
            <v>EQ.VIS.OAE 12,14M C-C</v>
          </cell>
        </row>
        <row r="1563">
          <cell r="B1563" t="str">
            <v>15.1.313</v>
          </cell>
          <cell r="D1563" t="str">
            <v>72.26.02.04</v>
          </cell>
          <cell r="E1563" t="str">
            <v xml:space="preserve">EQ.VIS.OAE 12,14M C-D </v>
          </cell>
        </row>
        <row r="1564">
          <cell r="B1564" t="str">
            <v>15.1.314</v>
          </cell>
          <cell r="D1564" t="str">
            <v>72.26.03.01</v>
          </cell>
          <cell r="E1564" t="str">
            <v>EQ.VIS.OAE 7,62M C-A</v>
          </cell>
        </row>
        <row r="1565">
          <cell r="B1565" t="str">
            <v>15.1.315</v>
          </cell>
          <cell r="D1565" t="str">
            <v>72.26.03.02</v>
          </cell>
          <cell r="E1565" t="str">
            <v>EQ.VIS.OAE 7,62M C-B</v>
          </cell>
        </row>
        <row r="1566">
          <cell r="B1566" t="str">
            <v>15.1.316</v>
          </cell>
          <cell r="D1566" t="str">
            <v>72.26.03.03</v>
          </cell>
          <cell r="E1566" t="str">
            <v>EQ.VIS.OAE 7,62M C-C</v>
          </cell>
        </row>
        <row r="1567">
          <cell r="B1567" t="str">
            <v>15.1.317</v>
          </cell>
          <cell r="D1567" t="str">
            <v>72.26.03.04</v>
          </cell>
          <cell r="E1567" t="str">
            <v>EQ.VIS.OAE 7,62M C-D</v>
          </cell>
        </row>
        <row r="1568">
          <cell r="B1568" t="str">
            <v>15.1.318</v>
          </cell>
          <cell r="D1568" t="str">
            <v xml:space="preserve">72.26.04.06 </v>
          </cell>
          <cell r="E1568" t="str">
            <v>E. LAB. CAMPO/SEDE C-F</v>
          </cell>
        </row>
        <row r="1569">
          <cell r="B1569" t="str">
            <v>15.1.319</v>
          </cell>
          <cell r="D1569" t="str">
            <v>72.27.01.01</v>
          </cell>
          <cell r="E1569" t="str">
            <v>ESC.H.S/ES.0,7M3 C-A</v>
          </cell>
        </row>
        <row r="1570">
          <cell r="B1570" t="str">
            <v>15.1.320</v>
          </cell>
          <cell r="D1570" t="str">
            <v>72.27.01.02</v>
          </cell>
          <cell r="E1570" t="str">
            <v>ESC.H.S/ES.0,7M3 C-B</v>
          </cell>
        </row>
        <row r="1571">
          <cell r="B1571" t="str">
            <v>15.1.321</v>
          </cell>
          <cell r="D1571" t="str">
            <v>72.27.01.03</v>
          </cell>
          <cell r="E1571" t="str">
            <v>ESC.H.S/ES.0,7M3 C-C</v>
          </cell>
        </row>
        <row r="1572">
          <cell r="B1572" t="str">
            <v>15.1.322</v>
          </cell>
          <cell r="D1572" t="str">
            <v>72.27.01.04</v>
          </cell>
          <cell r="E1572" t="str">
            <v>ESC.H.S/ES.0,7M3 C-D</v>
          </cell>
        </row>
        <row r="1573">
          <cell r="B1573" t="str">
            <v>15.1.323</v>
          </cell>
          <cell r="D1573" t="str">
            <v>72.27.02.01</v>
          </cell>
          <cell r="E1573" t="str">
            <v>ESC.H.S/ES.0,6M3 C-A</v>
          </cell>
        </row>
        <row r="1574">
          <cell r="B1574" t="str">
            <v>15.1.324</v>
          </cell>
          <cell r="D1574" t="str">
            <v>72.27.02.02</v>
          </cell>
          <cell r="E1574" t="str">
            <v xml:space="preserve">ESC.H.S/ES.0,6M3 C-B </v>
          </cell>
        </row>
        <row r="1575">
          <cell r="B1575" t="str">
            <v>15.1.325</v>
          </cell>
          <cell r="D1575" t="str">
            <v>72.27.02.03</v>
          </cell>
          <cell r="E1575" t="str">
            <v>ESC.H.S/ES.0,6M3 C-C</v>
          </cell>
        </row>
        <row r="1576">
          <cell r="B1576" t="str">
            <v>15.1.326</v>
          </cell>
          <cell r="D1576" t="str">
            <v>72.27.02.04</v>
          </cell>
          <cell r="E1576" t="str">
            <v>ESC.H.S/ES.0,6M3 C-D</v>
          </cell>
        </row>
        <row r="1577">
          <cell r="B1577" t="str">
            <v>15.1.327</v>
          </cell>
          <cell r="D1577" t="str">
            <v>72.27.03.01</v>
          </cell>
          <cell r="E1577" t="str">
            <v xml:space="preserve">ESC.H.S/ES.0,62M3 C-A </v>
          </cell>
        </row>
        <row r="1578">
          <cell r="B1578" t="str">
            <v>15.1.328</v>
          </cell>
          <cell r="D1578" t="str">
            <v>72.27.03.02</v>
          </cell>
          <cell r="E1578" t="str">
            <v>ESC.H.S/ES.0,62M3 C-B</v>
          </cell>
        </row>
        <row r="1579">
          <cell r="B1579" t="str">
            <v>15.1.329</v>
          </cell>
          <cell r="D1579" t="str">
            <v>72.27.03.03</v>
          </cell>
          <cell r="E1579" t="str">
            <v>ESC.H.S/ES.0,62M3 C-C</v>
          </cell>
        </row>
        <row r="1580">
          <cell r="B1580" t="str">
            <v>15.1.330</v>
          </cell>
          <cell r="D1580" t="str">
            <v>72.27.03.04</v>
          </cell>
          <cell r="E1580" t="str">
            <v>ESC.H.S/ES.0,62M3 C-D</v>
          </cell>
        </row>
        <row r="1581">
          <cell r="B1581" t="str">
            <v>15.1.331</v>
          </cell>
          <cell r="D1581" t="str">
            <v>72.27.04.01</v>
          </cell>
          <cell r="E1581" t="str">
            <v>ESC.H.S/ES.2,2M3 C-A</v>
          </cell>
        </row>
        <row r="1582">
          <cell r="B1582" t="str">
            <v>15.1.332</v>
          </cell>
          <cell r="D1582" t="str">
            <v>72.27.04.02</v>
          </cell>
          <cell r="E1582" t="str">
            <v>ESC.H.S/ES.2,2M3 C-B</v>
          </cell>
        </row>
        <row r="1583">
          <cell r="B1583" t="str">
            <v>15.1.333</v>
          </cell>
          <cell r="D1583" t="str">
            <v>72.27.04.03</v>
          </cell>
          <cell r="E1583" t="str">
            <v>ESC.H.S/ES.2,2M3 C-C</v>
          </cell>
        </row>
        <row r="1584">
          <cell r="B1584" t="str">
            <v>15.1.334</v>
          </cell>
          <cell r="D1584" t="str">
            <v>72.27.04.04</v>
          </cell>
          <cell r="E1584" t="str">
            <v>ESC.H.S/ES.2,2M3 C-D</v>
          </cell>
        </row>
        <row r="1585">
          <cell r="B1585" t="str">
            <v>15.1.335</v>
          </cell>
          <cell r="D1585" t="str">
            <v>72.27.05.01</v>
          </cell>
          <cell r="E1585" t="str">
            <v>ESC.H.S/PN0,25M3 C-A</v>
          </cell>
        </row>
        <row r="1586">
          <cell r="B1586" t="str">
            <v>15.1.336</v>
          </cell>
          <cell r="D1586" t="str">
            <v>72.27.05.02</v>
          </cell>
          <cell r="E1586" t="str">
            <v>ESC.H.S/PN0,25M3 C-B</v>
          </cell>
        </row>
        <row r="1587">
          <cell r="B1587" t="str">
            <v>15.1.337</v>
          </cell>
          <cell r="D1587" t="str">
            <v>72.27.05.03</v>
          </cell>
          <cell r="E1587" t="str">
            <v>ESC.H.S/PN0,25M3 C-C</v>
          </cell>
        </row>
        <row r="1588">
          <cell r="B1588" t="str">
            <v>15.1.338</v>
          </cell>
          <cell r="D1588" t="str">
            <v>72.27.05.04</v>
          </cell>
          <cell r="E1588" t="str">
            <v>ESC.H.S/PN0,25M3 C-D</v>
          </cell>
        </row>
        <row r="1589">
          <cell r="B1589" t="str">
            <v>15.1.339</v>
          </cell>
          <cell r="D1589" t="str">
            <v>72.28.01.01</v>
          </cell>
          <cell r="E1589" t="str">
            <v>EMPILHAD.2500KG C-A</v>
          </cell>
        </row>
        <row r="1590">
          <cell r="B1590" t="str">
            <v>15.1.340</v>
          </cell>
          <cell r="D1590" t="str">
            <v>72.28.01.02</v>
          </cell>
          <cell r="E1590" t="str">
            <v>EMPILHAD.2500KG C-B</v>
          </cell>
        </row>
        <row r="1591">
          <cell r="B1591" t="str">
            <v>15.1.341</v>
          </cell>
          <cell r="D1591" t="str">
            <v>72.28.01.03</v>
          </cell>
          <cell r="E1591" t="str">
            <v xml:space="preserve">EMPILHAD.2500KG C-C </v>
          </cell>
        </row>
        <row r="1592">
          <cell r="B1592" t="str">
            <v>15.1.342</v>
          </cell>
          <cell r="D1592" t="str">
            <v>72.28.01.04</v>
          </cell>
          <cell r="E1592" t="str">
            <v>EMPILHAD.2500KG C-D</v>
          </cell>
        </row>
        <row r="1593">
          <cell r="B1593" t="str">
            <v>15.1.343</v>
          </cell>
          <cell r="D1593" t="str">
            <v>72.28.02.01</v>
          </cell>
          <cell r="E1593" t="str">
            <v>EMPILHAD.5000KG C-A</v>
          </cell>
        </row>
        <row r="1594">
          <cell r="B1594" t="str">
            <v>15.1.344</v>
          </cell>
          <cell r="D1594" t="str">
            <v>72.28.02.02</v>
          </cell>
          <cell r="E1594" t="str">
            <v>EMPILHAD.5000KG C-B</v>
          </cell>
        </row>
        <row r="1595">
          <cell r="B1595" t="str">
            <v>15.1.345</v>
          </cell>
          <cell r="D1595" t="str">
            <v>72.28.02.03</v>
          </cell>
          <cell r="E1595" t="str">
            <v>EMPILHAD.5000KG C-C</v>
          </cell>
        </row>
        <row r="1596">
          <cell r="B1596" t="str">
            <v>15.1.346</v>
          </cell>
          <cell r="D1596" t="str">
            <v>72.28.02.04</v>
          </cell>
          <cell r="E1596" t="str">
            <v>EMPILHAD.5000KG C-D</v>
          </cell>
        </row>
        <row r="1597">
          <cell r="B1597" t="str">
            <v>15.1.347</v>
          </cell>
          <cell r="D1597" t="str">
            <v>72.29.01.01</v>
          </cell>
          <cell r="E1597" t="str">
            <v>FRES.F.S/PN 150 C-A</v>
          </cell>
        </row>
        <row r="1598">
          <cell r="B1598" t="str">
            <v>15.1.348</v>
          </cell>
          <cell r="D1598" t="str">
            <v>72.29.01.02</v>
          </cell>
          <cell r="E1598" t="str">
            <v>FRES.F.S/PN 150 C-B</v>
          </cell>
        </row>
        <row r="1599">
          <cell r="B1599" t="str">
            <v>15.1.349</v>
          </cell>
          <cell r="D1599" t="str">
            <v>72.29.01.03</v>
          </cell>
          <cell r="E1599" t="str">
            <v xml:space="preserve">FRES.F.S/PN 150 C-C </v>
          </cell>
        </row>
        <row r="1600">
          <cell r="B1600" t="str">
            <v>15.1.350</v>
          </cell>
          <cell r="D1600" t="str">
            <v>72.29.01.04</v>
          </cell>
          <cell r="E1600" t="str">
            <v>FRES.F.S/PN 150 C-D</v>
          </cell>
        </row>
        <row r="1601">
          <cell r="B1601" t="str">
            <v>15.1.351</v>
          </cell>
          <cell r="D1601" t="str">
            <v>72.29.02.01</v>
          </cell>
          <cell r="E1601" t="str">
            <v>FRES.F.S/EST.403 C-A</v>
          </cell>
        </row>
        <row r="1602">
          <cell r="B1602" t="str">
            <v>15.1.352</v>
          </cell>
          <cell r="D1602" t="str">
            <v>72.29.02.02</v>
          </cell>
          <cell r="E1602" t="str">
            <v>FRES.F.S/EST.403 C-B</v>
          </cell>
        </row>
        <row r="1603">
          <cell r="B1603" t="str">
            <v>15.1.353</v>
          </cell>
          <cell r="D1603" t="str">
            <v>72.29.02.03</v>
          </cell>
          <cell r="E1603" t="str">
            <v>FRES.F.S/EST.403 C-C</v>
          </cell>
        </row>
        <row r="1604">
          <cell r="B1604" t="str">
            <v>15.1.354</v>
          </cell>
          <cell r="D1604" t="str">
            <v>72.29.02.04</v>
          </cell>
          <cell r="E1604" t="str">
            <v>FRES.F.S/EST.403 C-D</v>
          </cell>
        </row>
        <row r="1605">
          <cell r="B1605" t="str">
            <v>15.1.355</v>
          </cell>
          <cell r="D1605" t="str">
            <v>72.31.01.01</v>
          </cell>
          <cell r="E1605" t="str">
            <v>GRUP.GERAD.40KVA C-A</v>
          </cell>
        </row>
        <row r="1606">
          <cell r="B1606" t="str">
            <v>15.1.356</v>
          </cell>
          <cell r="D1606" t="str">
            <v>72.31.01.02</v>
          </cell>
          <cell r="E1606" t="str">
            <v>GRUP.GERAD.40KVA C-B</v>
          </cell>
        </row>
        <row r="1607">
          <cell r="B1607" t="str">
            <v>15.1.357</v>
          </cell>
          <cell r="D1607" t="str">
            <v>72.31.01.03</v>
          </cell>
          <cell r="E1607" t="str">
            <v>GRUP.GERAD.40KVA C-C</v>
          </cell>
        </row>
        <row r="1608">
          <cell r="B1608" t="str">
            <v>15.1.358</v>
          </cell>
          <cell r="D1608" t="str">
            <v>72.31.01.04</v>
          </cell>
          <cell r="E1608" t="str">
            <v>GRUP.GERAD.40 KVA C-D</v>
          </cell>
        </row>
        <row r="1609">
          <cell r="B1609" t="str">
            <v>15.1.359</v>
          </cell>
          <cell r="D1609" t="str">
            <v>72.31.02.01</v>
          </cell>
          <cell r="E1609" t="str">
            <v>GRUP.GERAD.55 KVA C-A</v>
          </cell>
        </row>
        <row r="1610">
          <cell r="B1610" t="str">
            <v>15.1.360</v>
          </cell>
          <cell r="D1610" t="str">
            <v>72.31.02.02</v>
          </cell>
          <cell r="E1610" t="str">
            <v>GRUP.GERAD.55 KVA C-B</v>
          </cell>
        </row>
        <row r="1611">
          <cell r="B1611" t="str">
            <v>15.1.361</v>
          </cell>
          <cell r="D1611" t="str">
            <v>72.31.02.03</v>
          </cell>
          <cell r="E1611" t="str">
            <v>GRUP.GERAD.55 KVA C-C</v>
          </cell>
        </row>
        <row r="1612">
          <cell r="B1612" t="str">
            <v>15.1.362</v>
          </cell>
          <cell r="D1612" t="str">
            <v>72.31.02.04</v>
          </cell>
          <cell r="E1612" t="str">
            <v>GRUP.GERAD.55 KVA C-D</v>
          </cell>
        </row>
        <row r="1613">
          <cell r="B1613" t="str">
            <v>15.1.363</v>
          </cell>
          <cell r="D1613" t="str">
            <v>72.31.03.01</v>
          </cell>
          <cell r="E1613" t="str">
            <v>GRUP.GERAD.83 KVA C-A</v>
          </cell>
        </row>
        <row r="1614">
          <cell r="B1614" t="str">
            <v>15.1.364</v>
          </cell>
          <cell r="D1614" t="str">
            <v>72.31.03.02</v>
          </cell>
          <cell r="E1614" t="str">
            <v>GRUP.GERAD.83 KVA C-B</v>
          </cell>
        </row>
        <row r="1615">
          <cell r="B1615" t="str">
            <v>15.1.365</v>
          </cell>
          <cell r="D1615" t="str">
            <v>72.31.03.03</v>
          </cell>
          <cell r="E1615" t="str">
            <v>GRUP.GERAD.83 KVA C-C</v>
          </cell>
        </row>
        <row r="1616">
          <cell r="B1616" t="str">
            <v>15.1.366</v>
          </cell>
          <cell r="D1616" t="str">
            <v>72.31.03.04</v>
          </cell>
          <cell r="E1616" t="str">
            <v>GRUP.GERAD.83 KVA C-D</v>
          </cell>
        </row>
        <row r="1617">
          <cell r="B1617" t="str">
            <v>15.1.367</v>
          </cell>
          <cell r="D1617" t="str">
            <v>72.31.04.01</v>
          </cell>
          <cell r="E1617" t="str">
            <v>G.GERADOR 115 KVA C-A</v>
          </cell>
        </row>
        <row r="1618">
          <cell r="B1618" t="str">
            <v>15.1.368</v>
          </cell>
          <cell r="D1618" t="str">
            <v>72.31.04.02</v>
          </cell>
          <cell r="E1618" t="str">
            <v>G.GERADOR 115 KVA C-B</v>
          </cell>
        </row>
        <row r="1619">
          <cell r="B1619" t="str">
            <v>15.1.369</v>
          </cell>
          <cell r="D1619" t="str">
            <v>72.31.04.03</v>
          </cell>
          <cell r="E1619" t="str">
            <v>G.GERADOR 115 KVA C-C</v>
          </cell>
        </row>
        <row r="1620">
          <cell r="B1620" t="str">
            <v>15.1.370</v>
          </cell>
          <cell r="D1620" t="str">
            <v>72.31.04.04</v>
          </cell>
          <cell r="E1620" t="str">
            <v>G.GERADOR 115 KVA C-D</v>
          </cell>
        </row>
        <row r="1621">
          <cell r="B1621" t="str">
            <v>15.1.371</v>
          </cell>
          <cell r="D1621" t="str">
            <v>72.31.05.01</v>
          </cell>
          <cell r="E1621" t="str">
            <v>G.GER.POR.3,5KVA C-A</v>
          </cell>
        </row>
        <row r="1622">
          <cell r="B1622" t="str">
            <v>15.1.372</v>
          </cell>
          <cell r="D1622" t="str">
            <v>72.31.05.02</v>
          </cell>
          <cell r="E1622" t="str">
            <v>G.GER.POR.3,5KVA C-B</v>
          </cell>
        </row>
        <row r="1623">
          <cell r="B1623" t="str">
            <v>15.1.373</v>
          </cell>
          <cell r="D1623" t="str">
            <v>72.31.05.03</v>
          </cell>
          <cell r="E1623" t="str">
            <v>G.GER.POR.3,5KVA C-C</v>
          </cell>
        </row>
        <row r="1624">
          <cell r="B1624" t="str">
            <v>15.1.374</v>
          </cell>
          <cell r="D1624" t="str">
            <v>72.31.05.04</v>
          </cell>
          <cell r="E1624" t="str">
            <v>G.GER.POR.3,5KVA C-D</v>
          </cell>
        </row>
        <row r="1625">
          <cell r="B1625" t="str">
            <v>15.1.375</v>
          </cell>
          <cell r="D1625" t="str">
            <v>72.31.06.01</v>
          </cell>
          <cell r="E1625" t="str">
            <v>G.GER.POR.7KVA C-A</v>
          </cell>
        </row>
        <row r="1626">
          <cell r="B1626" t="str">
            <v>15.1.376</v>
          </cell>
          <cell r="D1626" t="str">
            <v>72.31.06.02</v>
          </cell>
          <cell r="E1626" t="str">
            <v>G.GER.POR.7KVA C-B</v>
          </cell>
        </row>
        <row r="1627">
          <cell r="B1627" t="str">
            <v>15.1.377</v>
          </cell>
          <cell r="D1627" t="str">
            <v>72.31.06.03</v>
          </cell>
          <cell r="E1627" t="str">
            <v>G.GER.POR.7KVA C-C</v>
          </cell>
        </row>
        <row r="1628">
          <cell r="B1628" t="str">
            <v>15.1.378</v>
          </cell>
          <cell r="D1628" t="str">
            <v>72.31.06.04</v>
          </cell>
          <cell r="E1628" t="str">
            <v>G.GER.POR.7KVA C-D</v>
          </cell>
        </row>
        <row r="1629">
          <cell r="B1629" t="str">
            <v>15.1.379</v>
          </cell>
          <cell r="D1629" t="str">
            <v>72.32.01.01</v>
          </cell>
          <cell r="E1629" t="str">
            <v>GUIN.ELET.COL.30MC-A</v>
          </cell>
        </row>
        <row r="1630">
          <cell r="B1630" t="str">
            <v>15.1.380</v>
          </cell>
          <cell r="D1630" t="str">
            <v>72.32.01.02</v>
          </cell>
          <cell r="E1630" t="str">
            <v>GUIN.ELET.COL.30MC-B</v>
          </cell>
        </row>
        <row r="1631">
          <cell r="B1631" t="str">
            <v>15.1.381</v>
          </cell>
          <cell r="D1631" t="str">
            <v>72.32.01.03</v>
          </cell>
          <cell r="E1631" t="str">
            <v>GUIN.ELET.COL.30MC-C</v>
          </cell>
        </row>
        <row r="1632">
          <cell r="B1632" t="str">
            <v>15.1.382</v>
          </cell>
          <cell r="D1632" t="str">
            <v>72.32.01.04</v>
          </cell>
          <cell r="E1632" t="str">
            <v>GUIN.ELET.COL.30MC-D</v>
          </cell>
        </row>
        <row r="1633">
          <cell r="B1633" t="str">
            <v>15.1.383</v>
          </cell>
          <cell r="D1633" t="str">
            <v>72.32.02.01</v>
          </cell>
          <cell r="E1633" t="str">
            <v>GUIN.ELET.EL.30M C-A</v>
          </cell>
        </row>
        <row r="1634">
          <cell r="B1634" t="str">
            <v>15.1.384</v>
          </cell>
          <cell r="D1634" t="str">
            <v>72.32.02.02</v>
          </cell>
          <cell r="E1634" t="str">
            <v>GUIN.ELET.EL.30M C-B</v>
          </cell>
        </row>
        <row r="1635">
          <cell r="B1635" t="str">
            <v>15.1.385</v>
          </cell>
          <cell r="D1635" t="str">
            <v>72.32.02.03</v>
          </cell>
          <cell r="E1635" t="str">
            <v>GUIN.ELET.EL.30M C-C</v>
          </cell>
        </row>
        <row r="1636">
          <cell r="B1636" t="str">
            <v>15.1.386</v>
          </cell>
          <cell r="D1636" t="str">
            <v>72.32.02.04</v>
          </cell>
          <cell r="E1636" t="str">
            <v>GUIN.ELET.EL.30M C-D</v>
          </cell>
        </row>
        <row r="1637">
          <cell r="B1637" t="str">
            <v>15.1.387</v>
          </cell>
          <cell r="D1637" t="str">
            <v>72.33.01.01</v>
          </cell>
          <cell r="E1637" t="str">
            <v>GUIN.H.S/PN 20T C-A</v>
          </cell>
        </row>
        <row r="1638">
          <cell r="B1638" t="str">
            <v>15.1.388</v>
          </cell>
          <cell r="D1638" t="str">
            <v>72.33.01.02</v>
          </cell>
          <cell r="E1638" t="str">
            <v>GUIN.H.S/PN 20T C-B h</v>
          </cell>
        </row>
        <row r="1639">
          <cell r="B1639" t="str">
            <v>15.1.389</v>
          </cell>
          <cell r="D1639" t="str">
            <v>72.33.01.03</v>
          </cell>
          <cell r="E1639" t="str">
            <v>GUIN.H.S/PN 20T C-C</v>
          </cell>
        </row>
        <row r="1640">
          <cell r="B1640" t="str">
            <v>15.1.390</v>
          </cell>
          <cell r="D1640" t="str">
            <v>72.33.01.04</v>
          </cell>
          <cell r="E1640" t="str">
            <v>GUIN.H.S/PN 20T C-D</v>
          </cell>
        </row>
        <row r="1641">
          <cell r="B1641" t="str">
            <v>15.1.391</v>
          </cell>
          <cell r="D1641" t="str">
            <v>72.33.02.01</v>
          </cell>
          <cell r="E1641" t="str">
            <v>GUIN.H.S/PN27,2T C-A</v>
          </cell>
        </row>
        <row r="1642">
          <cell r="B1642" t="str">
            <v>15.1.392</v>
          </cell>
          <cell r="D1642" t="str">
            <v>72.33.02.02</v>
          </cell>
          <cell r="E1642" t="str">
            <v>GUIN.H.S/PN27,2T C-B</v>
          </cell>
        </row>
        <row r="1643">
          <cell r="B1643" t="str">
            <v>15.1.393</v>
          </cell>
          <cell r="D1643" t="str">
            <v>72.33.02.03</v>
          </cell>
          <cell r="E1643" t="str">
            <v>GUIN.H.S/PN27,2T C-C</v>
          </cell>
        </row>
        <row r="1644">
          <cell r="B1644" t="str">
            <v>15.1.394</v>
          </cell>
          <cell r="D1644" t="str">
            <v>72.33.02.04</v>
          </cell>
          <cell r="E1644" t="str">
            <v>GUIN.H.S/PN27,2T C-D</v>
          </cell>
        </row>
        <row r="1645">
          <cell r="B1645" t="str">
            <v>15.1.395</v>
          </cell>
          <cell r="D1645" t="str">
            <v>72.34.01.01</v>
          </cell>
          <cell r="E1645" t="str">
            <v>LAVA JATO 200L/H C-A</v>
          </cell>
        </row>
        <row r="1646">
          <cell r="B1646" t="str">
            <v>15.1.396</v>
          </cell>
          <cell r="D1646" t="str">
            <v>72.34.01.02</v>
          </cell>
          <cell r="E1646" t="str">
            <v xml:space="preserve">LAVA JATO 200L/H C-B </v>
          </cell>
        </row>
        <row r="1647">
          <cell r="B1647" t="str">
            <v>15.1.397</v>
          </cell>
          <cell r="D1647" t="str">
            <v>72.34.01.03</v>
          </cell>
          <cell r="E1647" t="str">
            <v>LAVA JATO 200L/H C-C</v>
          </cell>
        </row>
        <row r="1648">
          <cell r="B1648" t="str">
            <v>15.1.398</v>
          </cell>
          <cell r="D1648" t="str">
            <v>72.34.01.04</v>
          </cell>
          <cell r="E1648" t="str">
            <v>LAVA JATO 200L/H C-D</v>
          </cell>
        </row>
        <row r="1649">
          <cell r="B1649" t="str">
            <v>15.1.399</v>
          </cell>
          <cell r="D1649" t="str">
            <v>72.35.01.01</v>
          </cell>
          <cell r="E1649" t="str">
            <v>MAR.ROMP.PN.11,2 C-A</v>
          </cell>
        </row>
        <row r="1650">
          <cell r="B1650" t="str">
            <v>15.1.400</v>
          </cell>
          <cell r="D1650" t="str">
            <v>72.35.01.02</v>
          </cell>
          <cell r="E1650" t="str">
            <v>MAR.ROMP.PN.11,2 C-B</v>
          </cell>
        </row>
        <row r="1651">
          <cell r="B1651" t="str">
            <v>15.1.401</v>
          </cell>
          <cell r="D1651" t="str">
            <v>72.35.01.03</v>
          </cell>
          <cell r="E1651" t="str">
            <v>MAR.ROMP.PN.11,2 C-C</v>
          </cell>
        </row>
        <row r="1652">
          <cell r="B1652" t="str">
            <v>15.1.402</v>
          </cell>
          <cell r="D1652" t="str">
            <v>72.35.01.04</v>
          </cell>
          <cell r="E1652" t="str">
            <v>MAR.ROMP.PN.11,2 C-D</v>
          </cell>
        </row>
        <row r="1653">
          <cell r="B1653" t="str">
            <v>15.1.403</v>
          </cell>
          <cell r="D1653" t="str">
            <v xml:space="preserve">72.35.02.01 </v>
          </cell>
          <cell r="E1653" t="str">
            <v>MAR.ROMP.PN.35KG C-A</v>
          </cell>
        </row>
        <row r="1654">
          <cell r="B1654" t="str">
            <v>15.1.404</v>
          </cell>
          <cell r="D1654" t="str">
            <v xml:space="preserve">72.35.02.02 </v>
          </cell>
          <cell r="E1654" t="str">
            <v>MAR.ROMP.PN.35KG C-B</v>
          </cell>
        </row>
        <row r="1655">
          <cell r="B1655" t="str">
            <v>15.1.405</v>
          </cell>
          <cell r="D1655" t="str">
            <v>72.35.02.03</v>
          </cell>
          <cell r="E1655" t="str">
            <v>MAR.ROMP.PN.35KG C-C</v>
          </cell>
        </row>
        <row r="1656">
          <cell r="B1656" t="str">
            <v>15.1.406</v>
          </cell>
          <cell r="D1656" t="str">
            <v>72.35.02.04</v>
          </cell>
          <cell r="E1656" t="str">
            <v>MAR.ROMP.PN.35KG C-D</v>
          </cell>
        </row>
        <row r="1657">
          <cell r="B1657" t="str">
            <v>15.1.407</v>
          </cell>
          <cell r="D1657" t="str">
            <v>72.35.03.01</v>
          </cell>
          <cell r="E1657" t="str">
            <v>MAR.ROMP.PN.42KG C-A</v>
          </cell>
        </row>
        <row r="1658">
          <cell r="B1658" t="str">
            <v>15.1.408</v>
          </cell>
          <cell r="D1658" t="str">
            <v>72.35.03.02</v>
          </cell>
          <cell r="E1658" t="str">
            <v>MAR.ROMP.PN.42KG C-B</v>
          </cell>
        </row>
        <row r="1659">
          <cell r="B1659" t="str">
            <v>15.1.409</v>
          </cell>
          <cell r="D1659" t="str">
            <v>72.35.03.03</v>
          </cell>
          <cell r="E1659" t="str">
            <v>MAR.ROMP.PN.42KG C-C</v>
          </cell>
        </row>
        <row r="1660">
          <cell r="B1660" t="str">
            <v>15.1.410</v>
          </cell>
          <cell r="D1660" t="str">
            <v>72.35.03.04</v>
          </cell>
          <cell r="E1660" t="str">
            <v>MAR.ROMP.PN.42KG C-D</v>
          </cell>
        </row>
        <row r="1661">
          <cell r="B1661" t="str">
            <v>15.1.411</v>
          </cell>
          <cell r="D1661" t="str">
            <v xml:space="preserve">72.36.01.01 </v>
          </cell>
          <cell r="E1661" t="str">
            <v>ROMP.HIDR.ESC. C-A</v>
          </cell>
        </row>
        <row r="1662">
          <cell r="B1662" t="str">
            <v>15.1.412</v>
          </cell>
          <cell r="D1662" t="str">
            <v>72.36.01.02</v>
          </cell>
          <cell r="E1662" t="str">
            <v>ROMP.HIDR.ESC. C-B</v>
          </cell>
        </row>
        <row r="1663">
          <cell r="B1663" t="str">
            <v>15.1.413</v>
          </cell>
          <cell r="D1663" t="str">
            <v>72.36.01.03</v>
          </cell>
          <cell r="E1663" t="str">
            <v>ROMP.HIDR.ESC. C-C</v>
          </cell>
        </row>
        <row r="1664">
          <cell r="B1664" t="str">
            <v>15.1.414</v>
          </cell>
          <cell r="D1664" t="str">
            <v xml:space="preserve">72.36.01.04 </v>
          </cell>
          <cell r="E1664" t="str">
            <v>ROMP.HIDR.ESC. C-D</v>
          </cell>
        </row>
        <row r="1665">
          <cell r="B1665" t="str">
            <v>15.1.415</v>
          </cell>
          <cell r="D1665" t="str">
            <v>72.36.02.01</v>
          </cell>
          <cell r="E1665" t="str">
            <v>ROMP.HID.RETRO. C-A</v>
          </cell>
        </row>
        <row r="1666">
          <cell r="B1666" t="str">
            <v>15.1.416</v>
          </cell>
          <cell r="D1666" t="str">
            <v xml:space="preserve">72.36.02.02 </v>
          </cell>
          <cell r="E1666" t="str">
            <v>ROMP.HID.RETRO. C-B</v>
          </cell>
        </row>
        <row r="1667">
          <cell r="B1667" t="str">
            <v>15.1.417</v>
          </cell>
          <cell r="D1667" t="str">
            <v xml:space="preserve">72.36.02.03 </v>
          </cell>
          <cell r="E1667" t="str">
            <v>ROMP.HID.RETRO. C-C</v>
          </cell>
        </row>
        <row r="1668">
          <cell r="B1668" t="str">
            <v>15.1.418</v>
          </cell>
          <cell r="D1668" t="str">
            <v>72.36.02.04</v>
          </cell>
          <cell r="E1668" t="str">
            <v>ROMP.HID.RETRO. C-D</v>
          </cell>
        </row>
        <row r="1669">
          <cell r="B1669" t="str">
            <v>15.1.419</v>
          </cell>
          <cell r="D1669" t="str">
            <v>72.37.01.01</v>
          </cell>
          <cell r="E1669" t="str">
            <v>MOTONIV.RIPPER C-A</v>
          </cell>
        </row>
        <row r="1670">
          <cell r="B1670" t="str">
            <v>15.1.420</v>
          </cell>
          <cell r="D1670" t="str">
            <v>72.37.01.02</v>
          </cell>
          <cell r="E1670" t="str">
            <v>MOTONIV.RIPPER C-B</v>
          </cell>
        </row>
        <row r="1671">
          <cell r="B1671" t="str">
            <v>15.1.421</v>
          </cell>
          <cell r="D1671" t="str">
            <v>72.37.01.03</v>
          </cell>
          <cell r="E1671" t="str">
            <v>MOTONIV.RIPPER C-C</v>
          </cell>
        </row>
        <row r="1672">
          <cell r="B1672" t="str">
            <v>15.1.422</v>
          </cell>
          <cell r="D1672" t="str">
            <v>72.37.01.04</v>
          </cell>
          <cell r="E1672" t="str">
            <v>MOTONIV.RIPPER C-D</v>
          </cell>
        </row>
        <row r="1673">
          <cell r="B1673" t="str">
            <v>15.1.423</v>
          </cell>
          <cell r="D1673" t="str">
            <v xml:space="preserve">72.37.02.01 </v>
          </cell>
          <cell r="E1673" t="str">
            <v>MOTONIV.ESCARIF. C-A</v>
          </cell>
        </row>
        <row r="1674">
          <cell r="B1674" t="str">
            <v>15.1.424</v>
          </cell>
          <cell r="D1674" t="str">
            <v xml:space="preserve">72.37.02.02 </v>
          </cell>
          <cell r="E1674" t="str">
            <v>MOTONIV.ESCARIF. C-B</v>
          </cell>
        </row>
        <row r="1675">
          <cell r="B1675" t="str">
            <v>15.1.425</v>
          </cell>
          <cell r="D1675" t="str">
            <v xml:space="preserve">72.37.02.03 </v>
          </cell>
          <cell r="E1675" t="str">
            <v>MOTONIV.ESCARIF. C-C</v>
          </cell>
        </row>
        <row r="1676">
          <cell r="B1676" t="str">
            <v>15.1.426</v>
          </cell>
          <cell r="D1676" t="str">
            <v>72.37.02.04</v>
          </cell>
          <cell r="E1676" t="str">
            <v>MOTONIV.ESCARIF. C-D</v>
          </cell>
        </row>
        <row r="1677">
          <cell r="B1677" t="str">
            <v>15.1.427</v>
          </cell>
          <cell r="D1677" t="str">
            <v>72.38.01.01</v>
          </cell>
          <cell r="E1677" t="str">
            <v>MOTOSCRAPER 15M3 C-A</v>
          </cell>
        </row>
        <row r="1678">
          <cell r="B1678" t="str">
            <v>15.1.428</v>
          </cell>
          <cell r="D1678" t="str">
            <v>72.38.01.02</v>
          </cell>
          <cell r="E1678" t="str">
            <v>MOTOSCRAPER 15M3 C-B</v>
          </cell>
        </row>
        <row r="1679">
          <cell r="B1679" t="str">
            <v>15.1.429</v>
          </cell>
          <cell r="D1679" t="str">
            <v xml:space="preserve">72.38.01.03 </v>
          </cell>
          <cell r="E1679" t="str">
            <v>MOTOSCRAPER 15M3 C-C</v>
          </cell>
        </row>
        <row r="1680">
          <cell r="B1680" t="str">
            <v>15.1.430</v>
          </cell>
          <cell r="D1680" t="str">
            <v>72.38.01.04</v>
          </cell>
          <cell r="E1680" t="str">
            <v>MOTOSCRAPER 15M3 C-D</v>
          </cell>
        </row>
        <row r="1681">
          <cell r="B1681" t="str">
            <v>15.1.431</v>
          </cell>
          <cell r="D1681" t="str">
            <v xml:space="preserve">72.38.02.01 </v>
          </cell>
          <cell r="E1681" t="str">
            <v>MOTOSCRAPER 26M3 C-A</v>
          </cell>
        </row>
        <row r="1682">
          <cell r="B1682" t="str">
            <v>15.1.432</v>
          </cell>
          <cell r="D1682" t="str">
            <v xml:space="preserve">72.38.02.02 </v>
          </cell>
          <cell r="E1682" t="str">
            <v>MOTOSCRAPER 26M3 C-B</v>
          </cell>
        </row>
        <row r="1683">
          <cell r="B1683" t="str">
            <v>15.1.433</v>
          </cell>
          <cell r="D1683" t="str">
            <v xml:space="preserve">72.38.02.03 </v>
          </cell>
          <cell r="E1683" t="str">
            <v>MOTOSCRAPER 26M3 C-C</v>
          </cell>
        </row>
        <row r="1684">
          <cell r="B1684" t="str">
            <v>15.1.434</v>
          </cell>
          <cell r="D1684" t="str">
            <v xml:space="preserve">72.38.02.04 </v>
          </cell>
          <cell r="E1684" t="str">
            <v>MOTOSCRAPER 26M3 C-D</v>
          </cell>
        </row>
        <row r="1685">
          <cell r="B1685" t="str">
            <v>15.1.435</v>
          </cell>
          <cell r="D1685" t="str">
            <v xml:space="preserve">72.39.01.01 </v>
          </cell>
          <cell r="E1685" t="str">
            <v>MAQ.SOLDA ELETR. C-A</v>
          </cell>
        </row>
        <row r="1686">
          <cell r="B1686" t="str">
            <v>15.1.436</v>
          </cell>
          <cell r="D1686" t="str">
            <v xml:space="preserve">72.39.01.02 </v>
          </cell>
          <cell r="E1686" t="str">
            <v>MAQ.SOLDA ELETR. C-B</v>
          </cell>
        </row>
        <row r="1687">
          <cell r="B1687" t="str">
            <v>15.1.437</v>
          </cell>
          <cell r="D1687" t="str">
            <v>72.39.01.03</v>
          </cell>
          <cell r="E1687" t="str">
            <v>MAQ.SOLDA ELETR. C-C</v>
          </cell>
        </row>
        <row r="1688">
          <cell r="B1688" t="str">
            <v>15.1.438</v>
          </cell>
          <cell r="D1688" t="str">
            <v xml:space="preserve">72.39.01.04 </v>
          </cell>
          <cell r="E1688" t="str">
            <v>MAQ.SOLDA ELETR. C-D</v>
          </cell>
        </row>
        <row r="1689">
          <cell r="B1689" t="str">
            <v>15.1.439</v>
          </cell>
          <cell r="D1689" t="str">
            <v xml:space="preserve">72.39.02.01 </v>
          </cell>
          <cell r="E1689" t="str">
            <v>MAQ.SOLDA DIESEL C-A</v>
          </cell>
        </row>
        <row r="1690">
          <cell r="B1690" t="str">
            <v>15.1.440</v>
          </cell>
          <cell r="D1690" t="str">
            <v xml:space="preserve">72.39.02.02 </v>
          </cell>
          <cell r="E1690" t="str">
            <v>MAQ.SOLDA DIESEL C-B</v>
          </cell>
        </row>
        <row r="1691">
          <cell r="B1691" t="str">
            <v>15.1.441</v>
          </cell>
          <cell r="D1691" t="str">
            <v xml:space="preserve">72.39.02.03 </v>
          </cell>
          <cell r="E1691" t="str">
            <v>MAQ.SOLDA DIESEL C-C</v>
          </cell>
        </row>
        <row r="1692">
          <cell r="B1692" t="str">
            <v>15.1.442</v>
          </cell>
          <cell r="D1692" t="str">
            <v xml:space="preserve">72.39.02.04 </v>
          </cell>
          <cell r="E1692" t="str">
            <v>MAQ.SOLDA DIESEL C-D</v>
          </cell>
        </row>
        <row r="1693">
          <cell r="B1693" t="str">
            <v>15.1.443</v>
          </cell>
          <cell r="D1693" t="str">
            <v xml:space="preserve">72.39.03.01 </v>
          </cell>
          <cell r="E1693" t="str">
            <v>MACARICO CORTE C-A</v>
          </cell>
        </row>
        <row r="1694">
          <cell r="B1694" t="str">
            <v>15.1.444</v>
          </cell>
          <cell r="D1694" t="str">
            <v>72.39.03.02</v>
          </cell>
          <cell r="E1694" t="str">
            <v>MACARICO CORTE C-B</v>
          </cell>
        </row>
        <row r="1695">
          <cell r="B1695" t="str">
            <v>15.1.445</v>
          </cell>
          <cell r="D1695" t="str">
            <v xml:space="preserve">72.39.03.03 </v>
          </cell>
          <cell r="E1695" t="str">
            <v>MACARICO CORTE C-C</v>
          </cell>
        </row>
        <row r="1696">
          <cell r="B1696" t="str">
            <v>15.1.446</v>
          </cell>
          <cell r="D1696" t="str">
            <v>72.39.03.04</v>
          </cell>
          <cell r="E1696" t="str">
            <v>MACARICO CORTE C-D</v>
          </cell>
        </row>
        <row r="1697">
          <cell r="B1697" t="str">
            <v>15.1.447</v>
          </cell>
          <cell r="D1697" t="str">
            <v xml:space="preserve">72.40.01.01 </v>
          </cell>
          <cell r="E1697" t="str">
            <v>TEODOLITO C/TRIP.C-A</v>
          </cell>
        </row>
        <row r="1698">
          <cell r="B1698" t="str">
            <v>15.1.448</v>
          </cell>
          <cell r="D1698" t="str">
            <v xml:space="preserve">72.40.01.02 </v>
          </cell>
          <cell r="E1698" t="str">
            <v>TEODOLITO C/TRIP.C-B</v>
          </cell>
        </row>
        <row r="1699">
          <cell r="B1699" t="str">
            <v>15.1.449</v>
          </cell>
          <cell r="D1699" t="str">
            <v xml:space="preserve">72.40.01.03 </v>
          </cell>
          <cell r="E1699" t="str">
            <v>TEODOLITO C/TRIP.C-C</v>
          </cell>
        </row>
        <row r="1700">
          <cell r="B1700" t="str">
            <v>15.1.450</v>
          </cell>
          <cell r="D1700" t="str">
            <v xml:space="preserve">72.40.01.04 </v>
          </cell>
          <cell r="E1700" t="str">
            <v>TEODOLITO C/TRIP.C-D</v>
          </cell>
        </row>
        <row r="1701">
          <cell r="B1701" t="str">
            <v>15.1.451</v>
          </cell>
          <cell r="D1701" t="str">
            <v xml:space="preserve">72.40.02.01 </v>
          </cell>
          <cell r="E1701" t="str">
            <v xml:space="preserve">ESTACAO TOTAL C-A </v>
          </cell>
        </row>
        <row r="1702">
          <cell r="B1702" t="str">
            <v>15.1.452</v>
          </cell>
          <cell r="D1702" t="str">
            <v>72.40.02.02</v>
          </cell>
          <cell r="E1702" t="str">
            <v>ESTACAO TOTAL C-B</v>
          </cell>
        </row>
        <row r="1703">
          <cell r="B1703" t="str">
            <v>15.1.453</v>
          </cell>
          <cell r="D1703" t="str">
            <v xml:space="preserve">72.40.02.03 </v>
          </cell>
          <cell r="E1703" t="str">
            <v>ESTACAO TOTAL C-C</v>
          </cell>
        </row>
        <row r="1704">
          <cell r="B1704" t="str">
            <v>15.1.454</v>
          </cell>
          <cell r="D1704" t="str">
            <v xml:space="preserve">72.40.02.04 </v>
          </cell>
          <cell r="E1704" t="str">
            <v>ESTACAO TOTAL C-D</v>
          </cell>
        </row>
        <row r="1705">
          <cell r="B1705" t="str">
            <v>15.1.455</v>
          </cell>
          <cell r="D1705" t="str">
            <v xml:space="preserve">72.40.03.01 </v>
          </cell>
          <cell r="E1705" t="str">
            <v xml:space="preserve">NIVEL C/TRIPE C-A </v>
          </cell>
        </row>
        <row r="1706">
          <cell r="B1706" t="str">
            <v>15.1.456</v>
          </cell>
          <cell r="D1706" t="str">
            <v>72.40.03.02</v>
          </cell>
          <cell r="E1706" t="str">
            <v>NIVEL C/TRIPE C-B</v>
          </cell>
        </row>
        <row r="1707">
          <cell r="B1707" t="str">
            <v>15.1.457</v>
          </cell>
          <cell r="D1707" t="str">
            <v>72.40.03.03</v>
          </cell>
          <cell r="E1707" t="str">
            <v>NIVEL C/TRIPE C-C</v>
          </cell>
        </row>
        <row r="1708">
          <cell r="B1708" t="str">
            <v>15.1.458</v>
          </cell>
          <cell r="D1708" t="str">
            <v>72.40.03.04</v>
          </cell>
          <cell r="E1708" t="str">
            <v>NIVEL C/TRIPE C-D</v>
          </cell>
        </row>
        <row r="1709">
          <cell r="B1709" t="str">
            <v>15.1.459</v>
          </cell>
          <cell r="D1709" t="str">
            <v>72.41.01.01</v>
          </cell>
          <cell r="E1709" t="str">
            <v>PA CAR.S/PN1,8M3 C-A</v>
          </cell>
        </row>
        <row r="1710">
          <cell r="B1710" t="str">
            <v>15.1.460</v>
          </cell>
          <cell r="D1710" t="str">
            <v>72.41.01.02</v>
          </cell>
          <cell r="E1710" t="str">
            <v>PA CAR.S/PN1,8M3 C-B</v>
          </cell>
        </row>
        <row r="1711">
          <cell r="B1711" t="str">
            <v>15.1.461</v>
          </cell>
          <cell r="D1711" t="str">
            <v xml:space="preserve">72.41.01.03 </v>
          </cell>
          <cell r="E1711" t="str">
            <v>PA CAR.S/PN1,8M3 C-C</v>
          </cell>
        </row>
        <row r="1712">
          <cell r="B1712" t="str">
            <v>15.1.462</v>
          </cell>
          <cell r="D1712" t="str">
            <v>72.41.01.04</v>
          </cell>
          <cell r="E1712" t="str">
            <v>PA CAR.S/PN1,8M3 C-D</v>
          </cell>
        </row>
        <row r="1713">
          <cell r="B1713" t="str">
            <v>15.1.463</v>
          </cell>
          <cell r="D1713" t="str">
            <v>72.41.02.01</v>
          </cell>
          <cell r="E1713" t="str">
            <v>PA CAR.S/PN2,2M3 C-A</v>
          </cell>
        </row>
        <row r="1714">
          <cell r="B1714" t="str">
            <v>15.1.464</v>
          </cell>
          <cell r="D1714" t="str">
            <v>72.41.02.02</v>
          </cell>
          <cell r="E1714" t="str">
            <v>PA CAR.S/PN2,2M3 C-B</v>
          </cell>
        </row>
        <row r="1715">
          <cell r="B1715" t="str">
            <v>15.1.465</v>
          </cell>
          <cell r="D1715" t="str">
            <v xml:space="preserve">72.41.02.03 </v>
          </cell>
          <cell r="E1715" t="str">
            <v>PA CAR.S/PN2,2M3 C-C</v>
          </cell>
        </row>
        <row r="1716">
          <cell r="B1716" t="str">
            <v>15.1.466</v>
          </cell>
          <cell r="D1716" t="str">
            <v>72.41.02.04</v>
          </cell>
          <cell r="E1716" t="str">
            <v>PA CAR.S/PN2,2M3 C-D</v>
          </cell>
        </row>
        <row r="1717">
          <cell r="B1717" t="str">
            <v>15.1.467</v>
          </cell>
          <cell r="D1717" t="str">
            <v>72.41.03.01</v>
          </cell>
          <cell r="E1717" t="str">
            <v>PA CAR.S/PN3,6M3 C-A</v>
          </cell>
        </row>
        <row r="1718">
          <cell r="B1718" t="str">
            <v>15.1.468</v>
          </cell>
          <cell r="D1718" t="str">
            <v xml:space="preserve">72.41.03.02 </v>
          </cell>
          <cell r="E1718" t="str">
            <v>PA CAR.S/PN3,6M3 C-B</v>
          </cell>
        </row>
        <row r="1719">
          <cell r="B1719" t="str">
            <v>15.1.469</v>
          </cell>
          <cell r="D1719" t="str">
            <v>72.41.03.03</v>
          </cell>
          <cell r="E1719" t="str">
            <v>PA CAR.S/PN3,6M3 C-C</v>
          </cell>
        </row>
        <row r="1720">
          <cell r="B1720" t="str">
            <v>15.1.470</v>
          </cell>
          <cell r="D1720" t="str">
            <v>72.41.03.04</v>
          </cell>
          <cell r="E1720" t="str">
            <v>PA CAR.S/PN3,6M3 C-D</v>
          </cell>
        </row>
        <row r="1721">
          <cell r="B1721" t="str">
            <v>15.1.471</v>
          </cell>
          <cell r="D1721" t="str">
            <v>72.41.04.01</v>
          </cell>
          <cell r="E1721" t="str">
            <v>PA CAR.S/ES.1,85 C-A</v>
          </cell>
        </row>
        <row r="1722">
          <cell r="B1722" t="str">
            <v>15.1.472</v>
          </cell>
          <cell r="D1722" t="str">
            <v xml:space="preserve">72.41.04.02 </v>
          </cell>
          <cell r="E1722" t="str">
            <v>PA CAR.S/ES.1,85 C-B</v>
          </cell>
        </row>
        <row r="1723">
          <cell r="B1723" t="str">
            <v>15.1.473</v>
          </cell>
          <cell r="D1723" t="str">
            <v xml:space="preserve">72.41.04.03 </v>
          </cell>
          <cell r="E1723" t="str">
            <v>PA CAR.S/ES.1,85 C-C</v>
          </cell>
        </row>
        <row r="1724">
          <cell r="B1724" t="str">
            <v>15.1.474</v>
          </cell>
          <cell r="D1724" t="str">
            <v>72.41.04.04</v>
          </cell>
          <cell r="E1724" t="str">
            <v>PA CAR.S/ES.1,85 C-D</v>
          </cell>
        </row>
        <row r="1725">
          <cell r="B1725" t="str">
            <v>15.1.475</v>
          </cell>
          <cell r="D1725" t="str">
            <v>72.41.05.01</v>
          </cell>
          <cell r="E1725" t="str">
            <v xml:space="preserve">PA CAR.S/ES.2,3 C-A </v>
          </cell>
        </row>
        <row r="1726">
          <cell r="B1726" t="str">
            <v>15.1.476</v>
          </cell>
          <cell r="D1726" t="str">
            <v>72.41.05.02</v>
          </cell>
          <cell r="E1726" t="str">
            <v>PA CAR.S/ES.2,3 C-B</v>
          </cell>
        </row>
        <row r="1727">
          <cell r="B1727" t="str">
            <v>15.1.477</v>
          </cell>
          <cell r="D1727" t="str">
            <v>72.41.05.03</v>
          </cell>
          <cell r="E1727" t="str">
            <v>PA CAR.S/ES.2,3 C-C</v>
          </cell>
        </row>
        <row r="1728">
          <cell r="B1728" t="str">
            <v>15.1.478</v>
          </cell>
          <cell r="D1728" t="str">
            <v xml:space="preserve">72.41.05.04 </v>
          </cell>
          <cell r="E1728" t="str">
            <v>PA CAR.S/ES.2,3 C-D</v>
          </cell>
        </row>
        <row r="1729">
          <cell r="B1729" t="str">
            <v>15.1.479</v>
          </cell>
          <cell r="D1729" t="str">
            <v>72.42.01.01</v>
          </cell>
          <cell r="E1729" t="str">
            <v>PERF. MANUAL C-A</v>
          </cell>
        </row>
        <row r="1730">
          <cell r="B1730" t="str">
            <v>15.1.480</v>
          </cell>
          <cell r="D1730" t="str">
            <v xml:space="preserve">72.42.01.02 </v>
          </cell>
          <cell r="E1730" t="str">
            <v>PERF. MANUAL C-B</v>
          </cell>
        </row>
        <row r="1731">
          <cell r="B1731" t="str">
            <v>15.1.481</v>
          </cell>
          <cell r="D1731" t="str">
            <v xml:space="preserve">72.42.01.03 </v>
          </cell>
          <cell r="E1731" t="str">
            <v>PERF. MANUAL C-C</v>
          </cell>
        </row>
        <row r="1732">
          <cell r="B1732" t="str">
            <v>15.1.482</v>
          </cell>
          <cell r="D1732" t="str">
            <v xml:space="preserve">72.42.01.04 </v>
          </cell>
          <cell r="E1732" t="str">
            <v>PERF. MANUAL C-D</v>
          </cell>
        </row>
        <row r="1733">
          <cell r="B1733" t="str">
            <v>15.1.483</v>
          </cell>
          <cell r="D1733" t="str">
            <v xml:space="preserve">72.42.02.01 </v>
          </cell>
          <cell r="E1733" t="str">
            <v>PERF.S/EST. C-A</v>
          </cell>
        </row>
        <row r="1734">
          <cell r="B1734" t="str">
            <v>15.1.484</v>
          </cell>
          <cell r="D1734" t="str">
            <v xml:space="preserve">72.42.02.02 </v>
          </cell>
          <cell r="E1734" t="str">
            <v>PERF.S/EST. C-B</v>
          </cell>
        </row>
        <row r="1735">
          <cell r="B1735" t="str">
            <v>15.1.485</v>
          </cell>
          <cell r="D1735" t="str">
            <v>72.42.02.03</v>
          </cell>
          <cell r="E1735" t="str">
            <v>PERF.S/EST. C-C</v>
          </cell>
        </row>
        <row r="1736">
          <cell r="B1736" t="str">
            <v>15.1.486</v>
          </cell>
          <cell r="D1736" t="str">
            <v xml:space="preserve">72.42.02.04 </v>
          </cell>
          <cell r="E1736" t="str">
            <v>PERF.S/EST. C-D</v>
          </cell>
        </row>
        <row r="1737">
          <cell r="B1737" t="str">
            <v>15.1.487</v>
          </cell>
          <cell r="D1737" t="str">
            <v>72.42.03.01</v>
          </cell>
          <cell r="E1737" t="str">
            <v>PERF.JUMBO C-A</v>
          </cell>
        </row>
        <row r="1738">
          <cell r="B1738" t="str">
            <v>15.1.488</v>
          </cell>
          <cell r="D1738" t="str">
            <v>72.42.03.02</v>
          </cell>
          <cell r="E1738" t="str">
            <v>PERF.JUMBO C-B</v>
          </cell>
        </row>
        <row r="1739">
          <cell r="B1739" t="str">
            <v>15.1.489</v>
          </cell>
          <cell r="D1739" t="str">
            <v xml:space="preserve">72.42.03.03 </v>
          </cell>
          <cell r="E1739" t="str">
            <v>PERF.JUMBO C-C</v>
          </cell>
        </row>
        <row r="1740">
          <cell r="B1740" t="str">
            <v>15.1.490</v>
          </cell>
          <cell r="D1740" t="str">
            <v>72.42.03.04</v>
          </cell>
          <cell r="E1740" t="str">
            <v>PERF.JUMBO C-D</v>
          </cell>
        </row>
        <row r="1741">
          <cell r="B1741" t="str">
            <v>15.1.491</v>
          </cell>
          <cell r="D1741" t="str">
            <v xml:space="preserve">72.42.04.01 </v>
          </cell>
          <cell r="E1741" t="str">
            <v>SONDA ROTATIVA C-A</v>
          </cell>
        </row>
        <row r="1742">
          <cell r="B1742" t="str">
            <v>15.1.492</v>
          </cell>
          <cell r="D1742" t="str">
            <v xml:space="preserve">72.42.04.02 </v>
          </cell>
          <cell r="E1742" t="str">
            <v>SONDA ROTATIVA C-B</v>
          </cell>
        </row>
        <row r="1743">
          <cell r="B1743" t="str">
            <v>15.1.493</v>
          </cell>
          <cell r="D1743" t="str">
            <v>72.42.04.03</v>
          </cell>
          <cell r="E1743" t="str">
            <v>SONDA ROTATIVA C-C</v>
          </cell>
        </row>
        <row r="1744">
          <cell r="B1744" t="str">
            <v>15.1.494</v>
          </cell>
          <cell r="D1744" t="str">
            <v>72.42.04.04</v>
          </cell>
          <cell r="E1744" t="str">
            <v>SONDA ROTATIVA C-D</v>
          </cell>
        </row>
        <row r="1745">
          <cell r="B1745" t="str">
            <v>15.1.495</v>
          </cell>
          <cell r="D1745" t="str">
            <v xml:space="preserve">72.42.05.01 </v>
          </cell>
          <cell r="E1745" t="str">
            <v>PERF.CINZAL C-A</v>
          </cell>
        </row>
        <row r="1746">
          <cell r="B1746" t="str">
            <v>15.1.496</v>
          </cell>
          <cell r="D1746" t="str">
            <v>72.42.05.02</v>
          </cell>
          <cell r="E1746" t="str">
            <v>PERF.CINZAL C-B</v>
          </cell>
        </row>
        <row r="1747">
          <cell r="B1747" t="str">
            <v>15.1.497</v>
          </cell>
          <cell r="D1747" t="str">
            <v xml:space="preserve">72.42.05.03 </v>
          </cell>
          <cell r="E1747" t="str">
            <v>PERF.CINZAL C-C</v>
          </cell>
        </row>
        <row r="1748">
          <cell r="B1748" t="str">
            <v>15.1.498</v>
          </cell>
          <cell r="D1748" t="str">
            <v xml:space="preserve">72.42.05.04 </v>
          </cell>
          <cell r="E1748" t="str">
            <v>PERF.CINZAL C-D</v>
          </cell>
        </row>
        <row r="1749">
          <cell r="B1749" t="str">
            <v>15.1.499</v>
          </cell>
          <cell r="D1749" t="str">
            <v xml:space="preserve">72.43.01.01 </v>
          </cell>
          <cell r="E1749" t="str">
            <v>RETRO CARR.0,77M3C-A</v>
          </cell>
        </row>
        <row r="1750">
          <cell r="B1750" t="str">
            <v>15.1.500</v>
          </cell>
          <cell r="D1750" t="str">
            <v>72.43.01.02</v>
          </cell>
          <cell r="E1750" t="str">
            <v>RETRO CARR.0,77M3C-B</v>
          </cell>
        </row>
        <row r="1751">
          <cell r="B1751" t="str">
            <v>15.1.501</v>
          </cell>
          <cell r="D1751" t="str">
            <v xml:space="preserve">72.43.01.03 </v>
          </cell>
          <cell r="E1751" t="str">
            <v>RETRO CARR.0,77M3C-C</v>
          </cell>
        </row>
        <row r="1752">
          <cell r="B1752" t="str">
            <v>15.1.502</v>
          </cell>
          <cell r="D1752" t="str">
            <v>72.43.01.04</v>
          </cell>
          <cell r="E1752" t="str">
            <v>RETRO CARR.0,77M3C-D</v>
          </cell>
        </row>
        <row r="1753">
          <cell r="B1753" t="str">
            <v>15.1.503</v>
          </cell>
          <cell r="D1753" t="str">
            <v xml:space="preserve">72.43.02.01 </v>
          </cell>
          <cell r="E1753" t="str">
            <v>RETRO CARR.0,30M3C-A</v>
          </cell>
        </row>
        <row r="1754">
          <cell r="B1754" t="str">
            <v>15.1.504</v>
          </cell>
          <cell r="D1754" t="str">
            <v>72.43.02.02</v>
          </cell>
          <cell r="E1754" t="str">
            <v>RETRO CARR.0,30M3C-B</v>
          </cell>
        </row>
        <row r="1755">
          <cell r="B1755" t="str">
            <v>15.1.505</v>
          </cell>
          <cell r="D1755" t="str">
            <v>72.43.02.03</v>
          </cell>
          <cell r="E1755" t="str">
            <v>RETRO CARR.0,30M3C-C</v>
          </cell>
        </row>
        <row r="1756">
          <cell r="B1756" t="str">
            <v>15.1.506</v>
          </cell>
          <cell r="D1756" t="str">
            <v>72.43.02.04</v>
          </cell>
          <cell r="E1756" t="str">
            <v>RETRO CARR.0,30M3C-D</v>
          </cell>
        </row>
        <row r="1757">
          <cell r="B1757" t="str">
            <v>15.1.507</v>
          </cell>
          <cell r="D1757" t="str">
            <v>72.44.01.01</v>
          </cell>
          <cell r="E1757" t="str">
            <v>ROCAD.MAN.GAS. C-A</v>
          </cell>
        </row>
        <row r="1758">
          <cell r="B1758" t="str">
            <v>15.1.508</v>
          </cell>
          <cell r="D1758" t="str">
            <v>72.44.01.02</v>
          </cell>
          <cell r="E1758" t="str">
            <v>ROCAD.MAN.GAS. C-B</v>
          </cell>
        </row>
        <row r="1759">
          <cell r="B1759" t="str">
            <v>15.1.509</v>
          </cell>
          <cell r="D1759" t="str">
            <v>72.44.01.03</v>
          </cell>
          <cell r="E1759" t="str">
            <v>ROCAD.MAN.GAS. C-C</v>
          </cell>
        </row>
        <row r="1760">
          <cell r="B1760" t="str">
            <v>15.1.510</v>
          </cell>
          <cell r="D1760" t="str">
            <v>72.44.01.04</v>
          </cell>
          <cell r="E1760" t="str">
            <v>ROCAD.MAN.GAS. C-D</v>
          </cell>
        </row>
        <row r="1761">
          <cell r="B1761" t="str">
            <v>15.1.511</v>
          </cell>
          <cell r="D1761" t="str">
            <v>72.44.02.01</v>
          </cell>
          <cell r="E1761" t="str">
            <v>ROCAD.MAN.ELETR. C-A</v>
          </cell>
        </row>
        <row r="1762">
          <cell r="B1762" t="str">
            <v>15.1.512</v>
          </cell>
          <cell r="D1762" t="str">
            <v>72.44.02.02</v>
          </cell>
          <cell r="E1762" t="str">
            <v>ROCAD.MAN.ELETR. C-B</v>
          </cell>
        </row>
        <row r="1763">
          <cell r="B1763" t="str">
            <v>15.1.513</v>
          </cell>
          <cell r="D1763" t="str">
            <v>72.44.02.03</v>
          </cell>
          <cell r="E1763" t="str">
            <v>ROCAD.MAN.ELETR. C-C</v>
          </cell>
        </row>
        <row r="1764">
          <cell r="B1764" t="str">
            <v>15.1.514</v>
          </cell>
          <cell r="D1764" t="str">
            <v>72.44.02.04</v>
          </cell>
          <cell r="E1764" t="str">
            <v>ROCAD.MAN.ELETR. C-D</v>
          </cell>
        </row>
        <row r="1765">
          <cell r="B1765" t="str">
            <v>15.1.515</v>
          </cell>
          <cell r="D1765" t="str">
            <v>72.44.03.01</v>
          </cell>
          <cell r="E1765" t="str">
            <v>ROCAD. REBOC. C-A</v>
          </cell>
        </row>
        <row r="1766">
          <cell r="B1766" t="str">
            <v>15.1.516</v>
          </cell>
          <cell r="D1766" t="str">
            <v>72.44.03.02</v>
          </cell>
          <cell r="E1766" t="str">
            <v>ROCAD. REBOC. C-B</v>
          </cell>
        </row>
        <row r="1767">
          <cell r="B1767" t="str">
            <v>15.1.517</v>
          </cell>
          <cell r="D1767" t="str">
            <v>72.44.03.03</v>
          </cell>
          <cell r="E1767" t="str">
            <v>ROCAD. REBOC. C-C</v>
          </cell>
        </row>
        <row r="1768">
          <cell r="B1768" t="str">
            <v>15.1.518</v>
          </cell>
          <cell r="D1768" t="str">
            <v>72.44.03.04</v>
          </cell>
          <cell r="E1768" t="str">
            <v>ROCAD. REBOC. C-D</v>
          </cell>
        </row>
        <row r="1769">
          <cell r="B1769" t="str">
            <v>15.1.519</v>
          </cell>
          <cell r="D1769" t="str">
            <v>72.45.01.01</v>
          </cell>
          <cell r="E1769" t="str">
            <v>ROLO COMPACT.7T C-A</v>
          </cell>
        </row>
        <row r="1770">
          <cell r="B1770" t="str">
            <v>15.1.520</v>
          </cell>
          <cell r="D1770" t="str">
            <v>72.45.01.02</v>
          </cell>
          <cell r="E1770" t="str">
            <v>ROLO COMPACT.7T C-B</v>
          </cell>
        </row>
        <row r="1771">
          <cell r="B1771" t="str">
            <v>15.1.521</v>
          </cell>
          <cell r="D1771" t="str">
            <v>72.45.01.03</v>
          </cell>
          <cell r="E1771" t="str">
            <v xml:space="preserve">ROLO COMPACT.7T C-C </v>
          </cell>
        </row>
        <row r="1772">
          <cell r="B1772" t="str">
            <v>15.1.522</v>
          </cell>
          <cell r="D1772" t="str">
            <v>72.45.01.04</v>
          </cell>
          <cell r="E1772" t="str">
            <v>ROLO COMPACT.7T C-D</v>
          </cell>
        </row>
        <row r="1773">
          <cell r="B1773" t="str">
            <v>15.1.523</v>
          </cell>
          <cell r="D1773" t="str">
            <v>72.45.02.01</v>
          </cell>
          <cell r="E1773" t="str">
            <v>ROLO COMPACT.7,7T C-A</v>
          </cell>
        </row>
        <row r="1774">
          <cell r="B1774" t="str">
            <v>15.1.524</v>
          </cell>
          <cell r="D1774" t="str">
            <v>72.45.02.02</v>
          </cell>
          <cell r="E1774" t="str">
            <v>ROLO COMPACT.7,7T C-B</v>
          </cell>
        </row>
        <row r="1775">
          <cell r="B1775" t="str">
            <v>15.1.525</v>
          </cell>
          <cell r="D1775" t="str">
            <v>72.45.02.03</v>
          </cell>
          <cell r="E1775" t="str">
            <v xml:space="preserve">ROLO COMPACT.7,7T C-C </v>
          </cell>
        </row>
        <row r="1776">
          <cell r="B1776" t="str">
            <v>15.1.526</v>
          </cell>
          <cell r="D1776" t="str">
            <v>72.45.02.04</v>
          </cell>
          <cell r="E1776" t="str">
            <v>ROLO COMPACT.7,7T C-D</v>
          </cell>
        </row>
        <row r="1777">
          <cell r="B1777" t="str">
            <v>15.1.527</v>
          </cell>
          <cell r="D1777" t="str">
            <v>72.45.03.01</v>
          </cell>
          <cell r="E1777" t="str">
            <v>ROLO COMPACT.10T C-A</v>
          </cell>
        </row>
        <row r="1778">
          <cell r="B1778" t="str">
            <v>15.1.528</v>
          </cell>
          <cell r="D1778" t="str">
            <v>72.45.03.02</v>
          </cell>
          <cell r="E1778" t="str">
            <v>ROLO COMPACT.10T C-B</v>
          </cell>
        </row>
        <row r="1779">
          <cell r="B1779" t="str">
            <v>15.1.529</v>
          </cell>
          <cell r="D1779" t="str">
            <v>72.45.03.03</v>
          </cell>
          <cell r="E1779" t="str">
            <v>ROLO COMPACT.10T C-C</v>
          </cell>
        </row>
        <row r="1780">
          <cell r="B1780" t="str">
            <v>15.1.530</v>
          </cell>
          <cell r="D1780" t="str">
            <v>72.45.03.04</v>
          </cell>
          <cell r="E1780" t="str">
            <v>ROLO COMPACT.10T C-D</v>
          </cell>
        </row>
        <row r="1781">
          <cell r="B1781" t="str">
            <v>15.1.531</v>
          </cell>
          <cell r="D1781" t="str">
            <v>72.45.04.01</v>
          </cell>
          <cell r="E1781" t="str">
            <v>ROLO COMPAC.11,3T C-A</v>
          </cell>
        </row>
        <row r="1782">
          <cell r="B1782" t="str">
            <v>15.1.532</v>
          </cell>
          <cell r="D1782" t="str">
            <v>72.45.04.02</v>
          </cell>
          <cell r="E1782" t="str">
            <v>ROLO COMPAC.11,3T C-B</v>
          </cell>
        </row>
        <row r="1783">
          <cell r="B1783" t="str">
            <v>15.1.533</v>
          </cell>
          <cell r="D1783" t="str">
            <v>72.45.04.03</v>
          </cell>
          <cell r="E1783" t="str">
            <v>ROLO COMPAC.11,3T C-C</v>
          </cell>
        </row>
        <row r="1784">
          <cell r="B1784" t="str">
            <v>15.1.534</v>
          </cell>
          <cell r="D1784" t="str">
            <v>72.45.04.04</v>
          </cell>
          <cell r="E1784" t="str">
            <v>ROLO COMPAC.11,3T C-D</v>
          </cell>
        </row>
        <row r="1785">
          <cell r="B1785" t="str">
            <v>15.1.535</v>
          </cell>
          <cell r="D1785" t="str">
            <v>72.45.05.01</v>
          </cell>
          <cell r="E1785" t="str">
            <v>ROLO COMPAC.15,5T C-A</v>
          </cell>
        </row>
        <row r="1786">
          <cell r="B1786" t="str">
            <v>15.1.536</v>
          </cell>
          <cell r="D1786" t="str">
            <v>72.45.05.02</v>
          </cell>
          <cell r="E1786" t="str">
            <v>ROLO COMPAC.15,5T C-B</v>
          </cell>
        </row>
        <row r="1787">
          <cell r="B1787" t="str">
            <v>15.1.537</v>
          </cell>
          <cell r="D1787" t="str">
            <v>72.45.05.03</v>
          </cell>
          <cell r="E1787" t="str">
            <v>ROLO COMPAC.15,5T C-C</v>
          </cell>
        </row>
        <row r="1788">
          <cell r="B1788" t="str">
            <v>15.1.538</v>
          </cell>
          <cell r="D1788" t="str">
            <v>72.45.05.04</v>
          </cell>
          <cell r="E1788" t="str">
            <v>ROLO COMPAC.15,5T C-D</v>
          </cell>
        </row>
        <row r="1789">
          <cell r="B1789" t="str">
            <v>15.1.539</v>
          </cell>
          <cell r="D1789" t="str">
            <v>72.45.06.01</v>
          </cell>
          <cell r="E1789" t="str">
            <v>ROLO COMP.PE15,5T C-A</v>
          </cell>
        </row>
        <row r="1790">
          <cell r="B1790" t="str">
            <v>15.1.540</v>
          </cell>
          <cell r="D1790" t="str">
            <v>72.45.06.02</v>
          </cell>
          <cell r="E1790" t="str">
            <v>ROLO COMP.PE15,5T C-B</v>
          </cell>
        </row>
        <row r="1791">
          <cell r="B1791" t="str">
            <v>15.1.541</v>
          </cell>
          <cell r="D1791" t="str">
            <v>72.45.06.03</v>
          </cell>
          <cell r="E1791" t="str">
            <v>ROLO COMP.PE15,5T C-C</v>
          </cell>
        </row>
        <row r="1792">
          <cell r="B1792" t="str">
            <v>15.1.542</v>
          </cell>
          <cell r="D1792" t="str">
            <v>72.45.06.04</v>
          </cell>
          <cell r="E1792" t="str">
            <v>ROLO COMP.PE15,5T C-D</v>
          </cell>
        </row>
        <row r="1793">
          <cell r="B1793" t="str">
            <v>15.1.543</v>
          </cell>
          <cell r="D1793" t="str">
            <v>72.46.01.01</v>
          </cell>
          <cell r="E1793" t="str">
            <v>ROLO COMP.ASF.7,2 C-A</v>
          </cell>
        </row>
        <row r="1794">
          <cell r="B1794" t="str">
            <v>15.1.544</v>
          </cell>
          <cell r="D1794" t="str">
            <v>72.46.01.02</v>
          </cell>
          <cell r="E1794" t="str">
            <v>ROLO COMP.ASF.7,2 C-B</v>
          </cell>
        </row>
        <row r="1795">
          <cell r="B1795" t="str">
            <v>15.1.545</v>
          </cell>
          <cell r="D1795" t="str">
            <v>72.46.01.03</v>
          </cell>
          <cell r="E1795" t="str">
            <v>ROLO COMP.ASF.7,2 C-C</v>
          </cell>
        </row>
        <row r="1796">
          <cell r="B1796" t="str">
            <v>15.1.546</v>
          </cell>
          <cell r="D1796" t="str">
            <v>72.46.01.04</v>
          </cell>
          <cell r="E1796" t="str">
            <v>ROLO COMP.ASF.7,2 C-D</v>
          </cell>
        </row>
        <row r="1797">
          <cell r="B1797" t="str">
            <v>15.1.547</v>
          </cell>
          <cell r="D1797" t="str">
            <v>72.46.02.01</v>
          </cell>
          <cell r="E1797" t="str">
            <v>ROLO COM.ASF.10,2 C-A</v>
          </cell>
        </row>
        <row r="1798">
          <cell r="B1798" t="str">
            <v>15.1.548</v>
          </cell>
          <cell r="D1798" t="str">
            <v>72.46.02.02</v>
          </cell>
          <cell r="E1798" t="str">
            <v>ROLO COM.ASF.10,2 C-B</v>
          </cell>
        </row>
        <row r="1799">
          <cell r="B1799" t="str">
            <v>15.1.549</v>
          </cell>
          <cell r="D1799" t="str">
            <v>72.46.02.03</v>
          </cell>
          <cell r="E1799" t="str">
            <v>ROLO COM.ASF.10,2 C-C</v>
          </cell>
        </row>
        <row r="1800">
          <cell r="B1800" t="str">
            <v>15.1.550</v>
          </cell>
          <cell r="D1800" t="str">
            <v>72.46.02.04</v>
          </cell>
          <cell r="E1800" t="str">
            <v>ROLO COM.ASF.10,2 C-D</v>
          </cell>
        </row>
        <row r="1801">
          <cell r="B1801" t="str">
            <v>15.1.551</v>
          </cell>
          <cell r="D1801" t="str">
            <v>72.47.01.01</v>
          </cell>
          <cell r="E1801" t="str">
            <v>ROLO COM.TAN.2,3 C-A</v>
          </cell>
        </row>
        <row r="1802">
          <cell r="B1802" t="str">
            <v>15.1.552</v>
          </cell>
          <cell r="D1802" t="str">
            <v>72.47.01.02</v>
          </cell>
          <cell r="E1802" t="str">
            <v>ROLO COM.TAN.2,3 C-B</v>
          </cell>
        </row>
        <row r="1803">
          <cell r="B1803" t="str">
            <v>15.1.553</v>
          </cell>
          <cell r="D1803" t="str">
            <v>72.47.01.03</v>
          </cell>
          <cell r="E1803" t="str">
            <v>ROLO COM.TAN.2,3 C-C</v>
          </cell>
        </row>
        <row r="1804">
          <cell r="B1804" t="str">
            <v>15.1.554</v>
          </cell>
          <cell r="D1804" t="str">
            <v>72.47.01.04</v>
          </cell>
          <cell r="E1804" t="str">
            <v>ROLO COM.TAN.2,3 C-D</v>
          </cell>
        </row>
        <row r="1805">
          <cell r="B1805" t="str">
            <v>15.1.555</v>
          </cell>
          <cell r="D1805" t="str">
            <v>72.47.02.01</v>
          </cell>
          <cell r="E1805" t="str">
            <v>ROLO COMP.TAN.7T C-A</v>
          </cell>
        </row>
        <row r="1806">
          <cell r="B1806" t="str">
            <v>15.1.556</v>
          </cell>
          <cell r="D1806" t="str">
            <v>72.47.02.02</v>
          </cell>
          <cell r="E1806" t="str">
            <v>ROLO COMP.TAN.7T C-B</v>
          </cell>
        </row>
        <row r="1807">
          <cell r="B1807" t="str">
            <v>15.1.557</v>
          </cell>
          <cell r="D1807" t="str">
            <v>72.47.02.03</v>
          </cell>
          <cell r="E1807" t="str">
            <v>ROLO COMP.TAN.7T C-C</v>
          </cell>
        </row>
        <row r="1808">
          <cell r="B1808" t="str">
            <v>15.1.558</v>
          </cell>
          <cell r="D1808" t="str">
            <v>72.47.02.04</v>
          </cell>
          <cell r="E1808" t="str">
            <v>ROLO COMP.TAN.7T C-D</v>
          </cell>
        </row>
        <row r="1809">
          <cell r="B1809" t="str">
            <v>15.1.559</v>
          </cell>
          <cell r="D1809" t="str">
            <v>72.47.03.01</v>
          </cell>
          <cell r="E1809" t="str">
            <v>ROLO COMP.TAN.12T C-A</v>
          </cell>
        </row>
        <row r="1810">
          <cell r="B1810" t="str">
            <v>15.1.560</v>
          </cell>
          <cell r="D1810" t="str">
            <v>72.47.03.02</v>
          </cell>
          <cell r="E1810" t="str">
            <v>ROLO COMP.TAN.12T C-B</v>
          </cell>
        </row>
        <row r="1811">
          <cell r="B1811" t="str">
            <v>15.1.561</v>
          </cell>
          <cell r="D1811" t="str">
            <v>72.47.03.03</v>
          </cell>
          <cell r="E1811" t="str">
            <v>ROLO COMP.TAN.12T C-C</v>
          </cell>
        </row>
        <row r="1812">
          <cell r="B1812" t="str">
            <v>15.1.562</v>
          </cell>
          <cell r="D1812" t="str">
            <v>72.47.03.04</v>
          </cell>
          <cell r="E1812" t="str">
            <v>ROLO COMP.TAN.12T C-D</v>
          </cell>
        </row>
        <row r="1813">
          <cell r="B1813" t="str">
            <v>15.1.563</v>
          </cell>
          <cell r="D1813" t="str">
            <v>72.48.01.01</v>
          </cell>
          <cell r="E1813" t="str">
            <v>ROLO COM.P.A.12,5 C-A</v>
          </cell>
        </row>
        <row r="1814">
          <cell r="B1814" t="str">
            <v>15.1.564</v>
          </cell>
          <cell r="D1814" t="str">
            <v>72.48.01.02</v>
          </cell>
          <cell r="E1814" t="str">
            <v>ROLO COM.P.A.12,5 C-B</v>
          </cell>
        </row>
        <row r="1815">
          <cell r="B1815" t="str">
            <v>15.1.565</v>
          </cell>
          <cell r="D1815" t="str">
            <v>72.48.01.03</v>
          </cell>
          <cell r="E1815" t="str">
            <v>ROLO COM.P.A.12,5 C-C</v>
          </cell>
        </row>
        <row r="1816">
          <cell r="B1816" t="str">
            <v>15.1.566</v>
          </cell>
          <cell r="D1816" t="str">
            <v>72.48.01.04</v>
          </cell>
          <cell r="E1816" t="str">
            <v>ROLO COM.P.A.12,5 C-D</v>
          </cell>
        </row>
        <row r="1817">
          <cell r="B1817" t="str">
            <v>15.1.567</v>
          </cell>
          <cell r="D1817" t="str">
            <v>72.48.02.01</v>
          </cell>
          <cell r="E1817" t="str">
            <v>ROLO COM.P.A.27T C-A</v>
          </cell>
        </row>
        <row r="1818">
          <cell r="B1818" t="str">
            <v>15.1.568</v>
          </cell>
          <cell r="D1818" t="str">
            <v>72.48.02.02</v>
          </cell>
          <cell r="E1818" t="str">
            <v>ROLO COM.P.A.27T C-B</v>
          </cell>
        </row>
        <row r="1819">
          <cell r="B1819" t="str">
            <v>15.1.569</v>
          </cell>
          <cell r="D1819" t="str">
            <v>72.48.02.03</v>
          </cell>
          <cell r="E1819" t="str">
            <v>ROLO COM.P.A.27T C-C</v>
          </cell>
        </row>
        <row r="1820">
          <cell r="B1820" t="str">
            <v>15.1.570</v>
          </cell>
          <cell r="D1820" t="str">
            <v>72.48.02.04</v>
          </cell>
          <cell r="E1820" t="str">
            <v>ROLO COM.P.A.27T C-D</v>
          </cell>
        </row>
        <row r="1821">
          <cell r="B1821" t="str">
            <v>15.1.571</v>
          </cell>
          <cell r="D1821" t="str">
            <v>72.49.01.01</v>
          </cell>
          <cell r="E1821" t="str">
            <v>TRAT.AGR.3,7TON C-A</v>
          </cell>
        </row>
        <row r="1822">
          <cell r="B1822" t="str">
            <v>15.1.572</v>
          </cell>
          <cell r="D1822" t="str">
            <v>72.49.01.02</v>
          </cell>
          <cell r="E1822" t="str">
            <v>TRAT.AGR.3,7TON C-B</v>
          </cell>
        </row>
        <row r="1823">
          <cell r="B1823" t="str">
            <v>15.1.573</v>
          </cell>
          <cell r="D1823" t="str">
            <v>72.49.01.03</v>
          </cell>
          <cell r="E1823" t="str">
            <v>TRAT.AGR.3,7TON C-C</v>
          </cell>
        </row>
        <row r="1824">
          <cell r="B1824" t="str">
            <v>15.1.574</v>
          </cell>
          <cell r="D1824" t="str">
            <v>72.49.01.04</v>
          </cell>
          <cell r="E1824" t="str">
            <v>TRAT.AGR.3,7TON C-D</v>
          </cell>
        </row>
        <row r="1825">
          <cell r="B1825" t="str">
            <v>15.1.575</v>
          </cell>
          <cell r="D1825" t="str">
            <v>72.49.02.01</v>
          </cell>
          <cell r="E1825" t="str">
            <v>TRAT.AGR.5TON C-A</v>
          </cell>
        </row>
        <row r="1826">
          <cell r="B1826" t="str">
            <v>15.1.576</v>
          </cell>
          <cell r="D1826" t="str">
            <v>72.49.02.02</v>
          </cell>
          <cell r="E1826" t="str">
            <v>TRAT.AGR.5TON C-B</v>
          </cell>
        </row>
        <row r="1827">
          <cell r="B1827" t="str">
            <v>15.1.577</v>
          </cell>
          <cell r="D1827" t="str">
            <v>72.49.02.03</v>
          </cell>
          <cell r="E1827" t="str">
            <v>TRAT.AGR.5TON C-C</v>
          </cell>
        </row>
        <row r="1828">
          <cell r="B1828" t="str">
            <v>15.1.578</v>
          </cell>
          <cell r="D1828" t="str">
            <v>72.49.02.04</v>
          </cell>
          <cell r="E1828" t="str">
            <v>TRAT.AGR.5TON C-D</v>
          </cell>
        </row>
        <row r="1829">
          <cell r="B1829" t="str">
            <v>15.1.579</v>
          </cell>
          <cell r="D1829" t="str">
            <v>72.49.03.01</v>
          </cell>
          <cell r="E1829" t="str">
            <v>MICRO TRAT.2,2T C-A</v>
          </cell>
        </row>
        <row r="1830">
          <cell r="B1830" t="str">
            <v>15.1.580</v>
          </cell>
          <cell r="D1830" t="str">
            <v>72.49.03.02</v>
          </cell>
          <cell r="E1830" t="str">
            <v>MICRO TRAT.2,2T C-B</v>
          </cell>
        </row>
        <row r="1831">
          <cell r="B1831" t="str">
            <v>15.1.581</v>
          </cell>
          <cell r="D1831" t="str">
            <v>72.49.03.03</v>
          </cell>
          <cell r="E1831" t="str">
            <v>MICRO TRAT.2,2T C-C</v>
          </cell>
        </row>
        <row r="1832">
          <cell r="B1832" t="str">
            <v>15.1.582</v>
          </cell>
          <cell r="D1832" t="str">
            <v>72.49.03.04</v>
          </cell>
          <cell r="E1832" t="str">
            <v>MICRO TRAT.2,2T C-D</v>
          </cell>
        </row>
        <row r="1833">
          <cell r="B1833" t="str">
            <v>15.1.583</v>
          </cell>
          <cell r="D1833" t="str">
            <v>72.49.04.01</v>
          </cell>
          <cell r="E1833" t="str">
            <v>TRAT.TRIT.VEG.5T C-A</v>
          </cell>
        </row>
        <row r="1834">
          <cell r="B1834" t="str">
            <v>15.1.584</v>
          </cell>
          <cell r="D1834" t="str">
            <v>72.49.04.02</v>
          </cell>
          <cell r="E1834" t="str">
            <v>TRAT.TRIT.VEG.5T C-B</v>
          </cell>
        </row>
        <row r="1835">
          <cell r="B1835" t="str">
            <v>15.1.585</v>
          </cell>
          <cell r="D1835" t="str">
            <v>72.49.04.03</v>
          </cell>
          <cell r="E1835" t="str">
            <v>TRAT.TRIT.VEG.5T C-C</v>
          </cell>
        </row>
        <row r="1836">
          <cell r="B1836" t="str">
            <v>15.1.586</v>
          </cell>
          <cell r="D1836" t="str">
            <v>72.49.04.04</v>
          </cell>
          <cell r="E1836" t="str">
            <v>TRAT.TRIT.VEG.5T C-D</v>
          </cell>
        </row>
        <row r="1837">
          <cell r="B1837" t="str">
            <v>15.1.587</v>
          </cell>
          <cell r="D1837" t="str">
            <v>72.49.05.01</v>
          </cell>
          <cell r="E1837" t="str">
            <v>TRAT.AGR.PULV.5T C-A</v>
          </cell>
        </row>
        <row r="1838">
          <cell r="B1838" t="str">
            <v>15.1.588</v>
          </cell>
          <cell r="D1838" t="str">
            <v>72.49.05.02</v>
          </cell>
          <cell r="E1838" t="str">
            <v>TRAT.AGR.PULV.5T C-B</v>
          </cell>
        </row>
        <row r="1839">
          <cell r="B1839" t="str">
            <v>15.1.589</v>
          </cell>
          <cell r="D1839" t="str">
            <v>72.49.05.03</v>
          </cell>
          <cell r="E1839" t="str">
            <v>TRAT.AGR.PULV.5T C-C</v>
          </cell>
        </row>
        <row r="1840">
          <cell r="B1840" t="str">
            <v>15.1.590</v>
          </cell>
          <cell r="D1840" t="str">
            <v>72.49.05.04</v>
          </cell>
          <cell r="E1840" t="str">
            <v>TRAT.AGR.PULV.5T C-D</v>
          </cell>
        </row>
        <row r="1841">
          <cell r="B1841" t="str">
            <v>15.1.591</v>
          </cell>
          <cell r="D1841" t="str">
            <v>72.50.01.01</v>
          </cell>
          <cell r="E1841" t="str">
            <v>TRAT.EST.L.1,93M3 C-A</v>
          </cell>
        </row>
        <row r="1842">
          <cell r="B1842" t="str">
            <v>15.1.592</v>
          </cell>
          <cell r="D1842" t="str">
            <v>72.50.01.02</v>
          </cell>
          <cell r="E1842" t="str">
            <v>TRAT.EST.L.1,93M3 C-B</v>
          </cell>
        </row>
        <row r="1843">
          <cell r="B1843" t="str">
            <v>15.1.593</v>
          </cell>
          <cell r="D1843" t="str">
            <v>72.50.01.03</v>
          </cell>
          <cell r="E1843" t="str">
            <v>TRAT.EST.L.1,93M3 C-C</v>
          </cell>
        </row>
        <row r="1844">
          <cell r="B1844" t="str">
            <v>15.1.594</v>
          </cell>
          <cell r="D1844" t="str">
            <v>72.50.01.04</v>
          </cell>
          <cell r="E1844" t="str">
            <v>TRAT.EST.L.1,93M3 C-D</v>
          </cell>
        </row>
        <row r="1845">
          <cell r="B1845" t="str">
            <v>15.1.595</v>
          </cell>
          <cell r="D1845" t="str">
            <v>72.50.02.01</v>
          </cell>
          <cell r="E1845" t="str">
            <v>TRAT.EST.L.3,18M3 C-A</v>
          </cell>
        </row>
        <row r="1846">
          <cell r="B1846" t="str">
            <v>15.1.596</v>
          </cell>
          <cell r="D1846" t="str">
            <v>72.50.02.02</v>
          </cell>
          <cell r="E1846" t="str">
            <v>TRAT.EST.L.3,18M3 C-B</v>
          </cell>
        </row>
        <row r="1847">
          <cell r="B1847" t="str">
            <v>15.1.597</v>
          </cell>
          <cell r="D1847" t="str">
            <v>72.50.02.03</v>
          </cell>
          <cell r="E1847" t="str">
            <v>TRAT.EST.L.3,18M3 C-C</v>
          </cell>
        </row>
        <row r="1848">
          <cell r="B1848" t="str">
            <v>15.1.598</v>
          </cell>
          <cell r="D1848" t="str">
            <v>72.50.02.04</v>
          </cell>
          <cell r="E1848" t="str">
            <v>TRAT.EST.L.3,18M3 C-D</v>
          </cell>
        </row>
        <row r="1849">
          <cell r="B1849" t="str">
            <v>15.1.599</v>
          </cell>
          <cell r="D1849" t="str">
            <v>72.50.03.01</v>
          </cell>
          <cell r="E1849" t="str">
            <v>TRAT.EST.L.2,28M3 C-A</v>
          </cell>
        </row>
        <row r="1850">
          <cell r="B1850" t="str">
            <v>15.1.600</v>
          </cell>
          <cell r="D1850" t="str">
            <v>72.50.03.02</v>
          </cell>
          <cell r="E1850" t="str">
            <v>TRAT.EST.L.2,28M3 C-B</v>
          </cell>
        </row>
        <row r="1851">
          <cell r="B1851" t="str">
            <v>15.1.601</v>
          </cell>
          <cell r="D1851" t="str">
            <v>72.50.03.03</v>
          </cell>
          <cell r="E1851" t="str">
            <v>TRAT.EST.L.2,28M3 C-C</v>
          </cell>
        </row>
        <row r="1852">
          <cell r="B1852" t="str">
            <v>15.1.602</v>
          </cell>
          <cell r="D1852" t="str">
            <v>72.50.03.04</v>
          </cell>
          <cell r="E1852" t="str">
            <v>TRAT.EST.L.2,28M3 C-D</v>
          </cell>
        </row>
        <row r="1853">
          <cell r="B1853" t="str">
            <v>15.1.603</v>
          </cell>
          <cell r="D1853" t="str">
            <v>72.50.04.01</v>
          </cell>
          <cell r="E1853" t="str">
            <v xml:space="preserve">TRAT.EST.R.1,93M3 C-A </v>
          </cell>
        </row>
        <row r="1854">
          <cell r="B1854" t="str">
            <v>15.1.604</v>
          </cell>
          <cell r="D1854" t="str">
            <v xml:space="preserve">72.50.04.02 </v>
          </cell>
          <cell r="E1854" t="str">
            <v xml:space="preserve">TRAT.EST.R.1,93M3 C-B </v>
          </cell>
        </row>
        <row r="1855">
          <cell r="B1855" t="str">
            <v>15.1.605</v>
          </cell>
          <cell r="D1855" t="str">
            <v>72.50.04.03</v>
          </cell>
          <cell r="E1855" t="str">
            <v xml:space="preserve">TRAT.EST.R.1,93M3 C-C </v>
          </cell>
        </row>
        <row r="1856">
          <cell r="B1856" t="str">
            <v>15.1.606</v>
          </cell>
          <cell r="D1856" t="str">
            <v>72.50.04.04</v>
          </cell>
          <cell r="E1856" t="str">
            <v xml:space="preserve">TRAT.EST.R.1,93M3 C-D </v>
          </cell>
        </row>
        <row r="1857">
          <cell r="B1857" t="str">
            <v>15.1.607</v>
          </cell>
          <cell r="D1857" t="str">
            <v>72.50.05.01</v>
          </cell>
          <cell r="E1857" t="str">
            <v xml:space="preserve">TRAT.EST.R.2,28M3 C-A </v>
          </cell>
        </row>
        <row r="1858">
          <cell r="B1858" t="str">
            <v>15.1.608</v>
          </cell>
          <cell r="D1858" t="str">
            <v>72.50.05.02</v>
          </cell>
          <cell r="E1858" t="str">
            <v>TRAT.EST.R..2,28M3 C-B</v>
          </cell>
        </row>
        <row r="1859">
          <cell r="B1859" t="str">
            <v>15.1.609</v>
          </cell>
          <cell r="D1859" t="str">
            <v>72.50.05.03</v>
          </cell>
          <cell r="E1859" t="str">
            <v xml:space="preserve">TRAT.EST.R.2,28M3 C-C </v>
          </cell>
        </row>
        <row r="1860">
          <cell r="B1860" t="str">
            <v>15.1.610</v>
          </cell>
          <cell r="D1860" t="str">
            <v>72.50.05.04</v>
          </cell>
          <cell r="E1860" t="str">
            <v xml:space="preserve">TRAT.EST.R.2,28M3 C-D </v>
          </cell>
        </row>
        <row r="1861">
          <cell r="B1861" t="str">
            <v>15.1.611</v>
          </cell>
          <cell r="D1861" t="str">
            <v>72.50.06.01</v>
          </cell>
          <cell r="E1861" t="str">
            <v>TRAT.EST.R.3,18M3 C-A</v>
          </cell>
        </row>
        <row r="1862">
          <cell r="B1862" t="str">
            <v>15.1.612</v>
          </cell>
          <cell r="D1862" t="str">
            <v>72.50.06.02</v>
          </cell>
          <cell r="E1862" t="str">
            <v>TRAT.EST.R.3,18M3 C-B</v>
          </cell>
        </row>
        <row r="1863">
          <cell r="B1863" t="str">
            <v>15.1.613</v>
          </cell>
          <cell r="D1863" t="str">
            <v>72.50.06.03</v>
          </cell>
          <cell r="E1863" t="str">
            <v>TRAT.EST.R.3,18M3 C-C</v>
          </cell>
        </row>
        <row r="1864">
          <cell r="B1864" t="str">
            <v>15.1.614</v>
          </cell>
          <cell r="D1864" t="str">
            <v xml:space="preserve">72.50.06.04 </v>
          </cell>
          <cell r="E1864" t="str">
            <v xml:space="preserve">TRAT.EST.R.3,18M3 C-D </v>
          </cell>
        </row>
        <row r="1865">
          <cell r="B1865" t="str">
            <v>15.1.615</v>
          </cell>
          <cell r="D1865" t="str">
            <v xml:space="preserve">72.52.01.01 </v>
          </cell>
          <cell r="E1865" t="str">
            <v>US.CONC.200M3/H C-A</v>
          </cell>
        </row>
        <row r="1866">
          <cell r="B1866" t="str">
            <v>15.1.616</v>
          </cell>
          <cell r="D1866" t="str">
            <v>72.52.01.02</v>
          </cell>
          <cell r="E1866" t="str">
            <v>US.CONC.200M3/H C-B</v>
          </cell>
        </row>
        <row r="1867">
          <cell r="B1867" t="str">
            <v>15.1.617</v>
          </cell>
          <cell r="D1867" t="str">
            <v xml:space="preserve">72.52.01.03 </v>
          </cell>
          <cell r="E1867" t="str">
            <v>US.CONC.200M3/H C-C</v>
          </cell>
        </row>
        <row r="1868">
          <cell r="B1868" t="str">
            <v>15.1.618</v>
          </cell>
          <cell r="D1868" t="str">
            <v>72.52.01.04</v>
          </cell>
          <cell r="E1868" t="str">
            <v>US.CONC.200M3/H C-D</v>
          </cell>
        </row>
        <row r="1869">
          <cell r="B1869" t="str">
            <v>15.1.619</v>
          </cell>
          <cell r="D1869" t="str">
            <v>72.52.02.01</v>
          </cell>
          <cell r="E1869" t="str">
            <v>US.CONC.40M3/H C-A</v>
          </cell>
        </row>
        <row r="1870">
          <cell r="B1870" t="str">
            <v>15.1.620</v>
          </cell>
          <cell r="D1870" t="str">
            <v>72.52.02.02</v>
          </cell>
          <cell r="E1870" t="str">
            <v>US.CONC.40M3/H C-B</v>
          </cell>
        </row>
        <row r="1871">
          <cell r="B1871" t="str">
            <v>15.1.621</v>
          </cell>
          <cell r="D1871" t="str">
            <v>72.52.02.03</v>
          </cell>
          <cell r="E1871" t="str">
            <v>US.CONC.40M3/H C-C</v>
          </cell>
        </row>
        <row r="1872">
          <cell r="B1872" t="str">
            <v>15.1.622</v>
          </cell>
          <cell r="D1872" t="str">
            <v>72.52.02.04</v>
          </cell>
          <cell r="E1872" t="str">
            <v>US.CONC.40M3/H C-D</v>
          </cell>
        </row>
        <row r="1873">
          <cell r="B1873" t="str">
            <v>15.1.623</v>
          </cell>
          <cell r="D1873" t="str">
            <v>72.52.03.01</v>
          </cell>
          <cell r="E1873" t="str">
            <v>US.GRAV.Q.80T/H C-A</v>
          </cell>
        </row>
        <row r="1874">
          <cell r="B1874" t="str">
            <v>15.1.624</v>
          </cell>
          <cell r="D1874" t="str">
            <v>72.52.03.02</v>
          </cell>
          <cell r="E1874" t="str">
            <v>US.GRAV.Q.80T/H C-B</v>
          </cell>
        </row>
        <row r="1875">
          <cell r="B1875" t="str">
            <v>15.1.625</v>
          </cell>
          <cell r="D1875" t="str">
            <v xml:space="preserve">72.52.03.03 </v>
          </cell>
          <cell r="E1875" t="str">
            <v>US.GRAV.Q.80T/H C-C</v>
          </cell>
        </row>
        <row r="1876">
          <cell r="B1876" t="str">
            <v>15.1.626</v>
          </cell>
          <cell r="D1876" t="str">
            <v>72.52.03.04</v>
          </cell>
          <cell r="E1876" t="str">
            <v>US.GRAV.Q.80T/H C-D</v>
          </cell>
        </row>
        <row r="1877">
          <cell r="B1877" t="str">
            <v>15.1.627</v>
          </cell>
          <cell r="D1877" t="str">
            <v xml:space="preserve">72.52.04.01 </v>
          </cell>
          <cell r="E1877" t="str">
            <v>US.ASF.FR.150T/H C-A</v>
          </cell>
        </row>
        <row r="1878">
          <cell r="B1878" t="str">
            <v>15.1.628</v>
          </cell>
          <cell r="D1878" t="str">
            <v xml:space="preserve">72.52.04.02 </v>
          </cell>
          <cell r="E1878" t="str">
            <v>US.ASF.FR.150T/H C-B</v>
          </cell>
        </row>
        <row r="1879">
          <cell r="B1879" t="str">
            <v>15.1.629</v>
          </cell>
          <cell r="D1879" t="str">
            <v xml:space="preserve">72.52.04.03 </v>
          </cell>
          <cell r="E1879" t="str">
            <v>US.ASF.FR.150T/H C-C</v>
          </cell>
        </row>
        <row r="1880">
          <cell r="B1880" t="str">
            <v>15.1.630</v>
          </cell>
          <cell r="D1880" t="str">
            <v>72.52.04.04</v>
          </cell>
          <cell r="E1880" t="str">
            <v>US.ASF.FR.150T/H C-D</v>
          </cell>
        </row>
        <row r="1881">
          <cell r="B1881" t="str">
            <v>15.1.631</v>
          </cell>
          <cell r="D1881" t="str">
            <v xml:space="preserve">72.52.05.01 </v>
          </cell>
          <cell r="E1881" t="str">
            <v xml:space="preserve">US.SOLOS 400T/H C-A </v>
          </cell>
        </row>
        <row r="1882">
          <cell r="B1882" t="str">
            <v>15.1.632</v>
          </cell>
          <cell r="D1882" t="str">
            <v xml:space="preserve">72.52.05.02 </v>
          </cell>
          <cell r="E1882" t="str">
            <v>US.SOLOS 400T/H C-B</v>
          </cell>
        </row>
        <row r="1883">
          <cell r="B1883" t="str">
            <v>15.1.633</v>
          </cell>
          <cell r="D1883" t="str">
            <v>72.52.05.03</v>
          </cell>
          <cell r="E1883" t="str">
            <v xml:space="preserve">US.SOLOS 400T/H C-C </v>
          </cell>
        </row>
        <row r="1884">
          <cell r="B1884" t="str">
            <v>15.1.634</v>
          </cell>
          <cell r="D1884" t="str">
            <v xml:space="preserve">72.52.05.04 </v>
          </cell>
          <cell r="E1884" t="str">
            <v>US.SOLOS 400T/H C-D</v>
          </cell>
        </row>
        <row r="1885">
          <cell r="B1885" t="str">
            <v>15.1.635</v>
          </cell>
          <cell r="D1885" t="str">
            <v xml:space="preserve">72.53.01.01 </v>
          </cell>
          <cell r="E1885" t="str">
            <v>VIBR.IMER.ELETR.C-A</v>
          </cell>
        </row>
        <row r="1886">
          <cell r="B1886" t="str">
            <v>15.1.636</v>
          </cell>
          <cell r="D1886" t="str">
            <v xml:space="preserve">72.53.01.02 </v>
          </cell>
          <cell r="E1886" t="str">
            <v>VIBR.IMER.ELETR.C-B</v>
          </cell>
        </row>
        <row r="1887">
          <cell r="B1887" t="str">
            <v>15.1.637</v>
          </cell>
          <cell r="D1887" t="str">
            <v>72.53.01.03</v>
          </cell>
          <cell r="E1887" t="str">
            <v>VIBR.IMER.ELETR.C-C</v>
          </cell>
        </row>
        <row r="1888">
          <cell r="B1888" t="str">
            <v>15.1.638</v>
          </cell>
          <cell r="D1888" t="str">
            <v xml:space="preserve">72.53.01.04 </v>
          </cell>
          <cell r="E1888" t="str">
            <v>VIBR.IMER.ELETR.C-D</v>
          </cell>
        </row>
        <row r="1889">
          <cell r="B1889" t="str">
            <v>15.1.639</v>
          </cell>
          <cell r="D1889" t="str">
            <v xml:space="preserve">72.53.02.01 </v>
          </cell>
          <cell r="E1889" t="str">
            <v>VIBR.IMER.GAS. C-A</v>
          </cell>
        </row>
        <row r="1890">
          <cell r="B1890" t="str">
            <v>15.1.640</v>
          </cell>
          <cell r="D1890" t="str">
            <v>72.53.02.02</v>
          </cell>
          <cell r="E1890" t="str">
            <v>VIBR.IMER.GAS. C-B</v>
          </cell>
        </row>
        <row r="1891">
          <cell r="B1891" t="str">
            <v>15.1.641</v>
          </cell>
          <cell r="D1891" t="str">
            <v xml:space="preserve">72.53.02.03 </v>
          </cell>
          <cell r="E1891" t="str">
            <v xml:space="preserve">VIBR.IMER.GAS. C-C </v>
          </cell>
        </row>
        <row r="1892">
          <cell r="B1892" t="str">
            <v>15.1.642</v>
          </cell>
          <cell r="D1892" t="str">
            <v xml:space="preserve">72.53.02.04 </v>
          </cell>
          <cell r="E1892" t="str">
            <v>VIBR.IMER.GAS. C-D</v>
          </cell>
        </row>
        <row r="1893">
          <cell r="B1893" t="str">
            <v>15.1.643</v>
          </cell>
          <cell r="D1893" t="str">
            <v>72.54.01.01</v>
          </cell>
          <cell r="E1893" t="str">
            <v>VIB.AC.AS.400T/H C-A</v>
          </cell>
        </row>
        <row r="1894">
          <cell r="B1894" t="str">
            <v>15.1.644</v>
          </cell>
          <cell r="D1894" t="str">
            <v>72.54.01.02</v>
          </cell>
          <cell r="E1894" t="str">
            <v>VIB.AC.AS.400T/H C-B</v>
          </cell>
        </row>
        <row r="1895">
          <cell r="B1895" t="str">
            <v>15.1.645</v>
          </cell>
          <cell r="D1895" t="str">
            <v xml:space="preserve">72.54.01.03 </v>
          </cell>
          <cell r="E1895" t="str">
            <v>VIB.AC.AS.400T/H C-C</v>
          </cell>
        </row>
        <row r="1896">
          <cell r="B1896" t="str">
            <v>15.1.646</v>
          </cell>
          <cell r="D1896" t="str">
            <v>72.54.01.04</v>
          </cell>
          <cell r="E1896" t="str">
            <v>VIB.AC.AS.400T/H C-D</v>
          </cell>
        </row>
        <row r="1897">
          <cell r="B1897" t="str">
            <v>15.1.647</v>
          </cell>
          <cell r="D1897" t="str">
            <v>72.54.02.01</v>
          </cell>
          <cell r="E1897" t="str">
            <v>VIB.AC.AS.2838T/H C-A</v>
          </cell>
        </row>
        <row r="1898">
          <cell r="B1898" t="str">
            <v>15.1.648</v>
          </cell>
          <cell r="D1898" t="str">
            <v>72.54.02.02</v>
          </cell>
          <cell r="E1898" t="str">
            <v>VIB.AC.AS.2838T/H C-B</v>
          </cell>
        </row>
        <row r="1899">
          <cell r="B1899" t="str">
            <v>15.1.649</v>
          </cell>
          <cell r="D1899" t="str">
            <v xml:space="preserve">72.54.02.03 </v>
          </cell>
          <cell r="E1899" t="str">
            <v>VIB.AC.AS.2838T/H C-C</v>
          </cell>
        </row>
        <row r="1900">
          <cell r="B1900" t="str">
            <v>15.1.650</v>
          </cell>
          <cell r="D1900" t="str">
            <v xml:space="preserve">72.54.02.04 </v>
          </cell>
          <cell r="E1900" t="str">
            <v>VIB.AC.AS.2838T/H C-D</v>
          </cell>
        </row>
        <row r="1901">
          <cell r="B1901" t="str">
            <v>15.1.651</v>
          </cell>
          <cell r="D1901" t="str">
            <v xml:space="preserve">72.54.03.01 </v>
          </cell>
          <cell r="E1901" t="str">
            <v>VIB.AC.AS.500T/H C-A</v>
          </cell>
        </row>
        <row r="1902">
          <cell r="B1902" t="str">
            <v>15.1.652</v>
          </cell>
          <cell r="D1902" t="str">
            <v>72.54.03.02</v>
          </cell>
          <cell r="E1902" t="str">
            <v xml:space="preserve">VIB.AC.AS.500T/H C-B </v>
          </cell>
        </row>
        <row r="1903">
          <cell r="B1903" t="str">
            <v>15.1.653</v>
          </cell>
          <cell r="D1903" t="str">
            <v>72.54.03.03</v>
          </cell>
          <cell r="E1903" t="str">
            <v xml:space="preserve">VIB.AC.AS.500T/H C-C </v>
          </cell>
        </row>
        <row r="1904">
          <cell r="B1904" t="str">
            <v>15.1.654</v>
          </cell>
          <cell r="D1904" t="str">
            <v>72.54.03.04</v>
          </cell>
          <cell r="E1904" t="str">
            <v xml:space="preserve">VIB.AC.AS.500T/H C-D </v>
          </cell>
        </row>
        <row r="1905">
          <cell r="B1905" t="str">
            <v>15.1.655</v>
          </cell>
          <cell r="D1905" t="str">
            <v>72.54.04.01</v>
          </cell>
          <cell r="E1905" t="str">
            <v xml:space="preserve">VIB.AC.AS.14,7T/H C-A </v>
          </cell>
        </row>
        <row r="1906">
          <cell r="B1906" t="str">
            <v>15.1.656</v>
          </cell>
          <cell r="D1906" t="str">
            <v>72.54.04.02</v>
          </cell>
          <cell r="E1906" t="str">
            <v xml:space="preserve">VIB.AC.AS.14,7T/H C-B </v>
          </cell>
        </row>
        <row r="1907">
          <cell r="B1907" t="str">
            <v>15.1.657</v>
          </cell>
          <cell r="D1907" t="str">
            <v>72.54.04.03</v>
          </cell>
          <cell r="E1907" t="str">
            <v>VIB.AC.AS.14,7T/H C-C</v>
          </cell>
        </row>
        <row r="1908">
          <cell r="B1908" t="str">
            <v>15.1.658</v>
          </cell>
          <cell r="D1908" t="str">
            <v>72.54.04.04</v>
          </cell>
          <cell r="E1908" t="str">
            <v>VIB.AC.AS.14,7T/H C-D</v>
          </cell>
        </row>
        <row r="1909">
          <cell r="B1909" t="str">
            <v>15.1.659</v>
          </cell>
          <cell r="D1909" t="str">
            <v>72.55.01.01</v>
          </cell>
          <cell r="E1909" t="str">
            <v>V.AC.CONC.200M3/H C-A</v>
          </cell>
        </row>
        <row r="1910">
          <cell r="B1910" t="str">
            <v>15.1.660</v>
          </cell>
          <cell r="D1910" t="str">
            <v>72.55.01.02</v>
          </cell>
          <cell r="E1910" t="str">
            <v>V.AC.CONC.200M3/H C-B</v>
          </cell>
        </row>
        <row r="1911">
          <cell r="B1911" t="str">
            <v>15.1.661</v>
          </cell>
          <cell r="D1911" t="str">
            <v>72.55.01.03</v>
          </cell>
          <cell r="E1911" t="str">
            <v xml:space="preserve">V.AC.CONC.200M3/H C-C </v>
          </cell>
        </row>
        <row r="1912">
          <cell r="B1912" t="str">
            <v>15.1.662</v>
          </cell>
          <cell r="D1912" t="str">
            <v>72.55.01.04</v>
          </cell>
          <cell r="E1912" t="str">
            <v xml:space="preserve">V.AC.CONC.200M3/H C-D </v>
          </cell>
        </row>
        <row r="1913">
          <cell r="B1913" t="str">
            <v>15.1.663</v>
          </cell>
          <cell r="D1913" t="str">
            <v>72.56.01.01</v>
          </cell>
          <cell r="E1913" t="str">
            <v xml:space="preserve">SERRA PAV.8HP C-A </v>
          </cell>
        </row>
        <row r="1914">
          <cell r="B1914" t="str">
            <v>15.1.664</v>
          </cell>
          <cell r="D1914" t="str">
            <v>72.56.01.02</v>
          </cell>
          <cell r="E1914" t="str">
            <v>SERRA PAV.8HP C-B</v>
          </cell>
        </row>
        <row r="1915">
          <cell r="B1915" t="str">
            <v>15.1.665</v>
          </cell>
          <cell r="D1915" t="str">
            <v>72.56.01.03</v>
          </cell>
          <cell r="E1915" t="str">
            <v>SERRA PAV.8HP C-C</v>
          </cell>
        </row>
        <row r="1916">
          <cell r="B1916" t="str">
            <v>15.1.666</v>
          </cell>
          <cell r="D1916" t="str">
            <v>72.56.01.04</v>
          </cell>
          <cell r="E1916" t="str">
            <v xml:space="preserve">SERRA PAV.8HP C-D </v>
          </cell>
        </row>
        <row r="1917">
          <cell r="B1917" t="str">
            <v>15.1.667</v>
          </cell>
          <cell r="D1917" t="str">
            <v>72.56.03.01</v>
          </cell>
          <cell r="E1917" t="str">
            <v xml:space="preserve">SERRA PAV.9HP C-A </v>
          </cell>
        </row>
        <row r="1918">
          <cell r="B1918" t="str">
            <v>15.1.668</v>
          </cell>
          <cell r="D1918" t="str">
            <v>72.56.03.02</v>
          </cell>
          <cell r="E1918" t="str">
            <v>SERRA PAV.9HP C-B</v>
          </cell>
        </row>
        <row r="1919">
          <cell r="B1919" t="str">
            <v>15.1.669</v>
          </cell>
          <cell r="D1919" t="str">
            <v>72.56.03.03</v>
          </cell>
          <cell r="E1919" t="str">
            <v>SERRA PAV.9HP C-C</v>
          </cell>
        </row>
        <row r="1920">
          <cell r="B1920" t="str">
            <v>15.1.670</v>
          </cell>
          <cell r="D1920" t="str">
            <v>72.56.03.04</v>
          </cell>
          <cell r="E1920" t="str">
            <v xml:space="preserve">SERRA PAV.9HP C-D </v>
          </cell>
        </row>
        <row r="1921">
          <cell r="B1921" t="str">
            <v>15.1.671</v>
          </cell>
          <cell r="D1921" t="str">
            <v>72.57.01.01</v>
          </cell>
          <cell r="E1921" t="str">
            <v>SELADORA A FRIO C-A</v>
          </cell>
        </row>
        <row r="1922">
          <cell r="B1922" t="str">
            <v>15.1.672</v>
          </cell>
          <cell r="D1922" t="str">
            <v>72.57.01.02</v>
          </cell>
          <cell r="E1922" t="str">
            <v>SELADORA A FRIO C-B</v>
          </cell>
        </row>
        <row r="1923">
          <cell r="B1923" t="str">
            <v>15.1.673</v>
          </cell>
          <cell r="D1923" t="str">
            <v>72.57.01.03</v>
          </cell>
          <cell r="E1923" t="str">
            <v>SELADORA A FRIO C-C</v>
          </cell>
        </row>
        <row r="1924">
          <cell r="B1924" t="str">
            <v>15.1.674</v>
          </cell>
          <cell r="D1924" t="str">
            <v>72.57.01.04</v>
          </cell>
          <cell r="E1924" t="str">
            <v>SELADORA A FRIO C-D</v>
          </cell>
        </row>
        <row r="1925">
          <cell r="B1925" t="str">
            <v>15.1.675</v>
          </cell>
          <cell r="D1925" t="str">
            <v>72.58.01.01</v>
          </cell>
          <cell r="E1925" t="str">
            <v>UNID.APLIC.EXTR. C-A</v>
          </cell>
        </row>
        <row r="1926">
          <cell r="B1926" t="str">
            <v>15.1.676</v>
          </cell>
          <cell r="D1926" t="str">
            <v>72.58.01.02</v>
          </cell>
          <cell r="E1926" t="str">
            <v>UNID.APLIC.EXTR. C-B</v>
          </cell>
        </row>
        <row r="1927">
          <cell r="B1927" t="str">
            <v>15.1.677</v>
          </cell>
          <cell r="D1927" t="str">
            <v>72.58.01.03</v>
          </cell>
          <cell r="E1927" t="str">
            <v>UNID.APLIC.EXTR. C-C</v>
          </cell>
        </row>
        <row r="1928">
          <cell r="B1928" t="str">
            <v>15.1.678</v>
          </cell>
          <cell r="D1928" t="str">
            <v>72.58.01.04</v>
          </cell>
          <cell r="E1928" t="str">
            <v>UNID.APLIC.EXTR. C-D</v>
          </cell>
        </row>
        <row r="1929">
          <cell r="B1929" t="str">
            <v>15.1.679</v>
          </cell>
          <cell r="D1929" t="str">
            <v>72.58.02.01</v>
          </cell>
          <cell r="E1929" t="str">
            <v xml:space="preserve">UNI.APLI.TINT.EL.C-A </v>
          </cell>
        </row>
        <row r="1930">
          <cell r="B1930" t="str">
            <v>15.1.680</v>
          </cell>
          <cell r="D1930" t="str">
            <v>72.58.02.02</v>
          </cell>
          <cell r="E1930" t="str">
            <v>UNI.APLI.TINT.EL.C-B</v>
          </cell>
        </row>
        <row r="1931">
          <cell r="B1931" t="str">
            <v>15.1.681</v>
          </cell>
          <cell r="D1931" t="str">
            <v>72.58.02.03</v>
          </cell>
          <cell r="E1931" t="str">
            <v xml:space="preserve">UNI.APLI.TINT.EL.C-C </v>
          </cell>
        </row>
        <row r="1932">
          <cell r="B1932" t="str">
            <v>15.1.682</v>
          </cell>
          <cell r="D1932" t="str">
            <v>72.58.02.04</v>
          </cell>
          <cell r="E1932" t="str">
            <v>UNI.APLI.TINT.EL.C-D</v>
          </cell>
        </row>
        <row r="1933">
          <cell r="B1933" t="str">
            <v>15.1.683</v>
          </cell>
          <cell r="D1933" t="str">
            <v>72.58.03.01</v>
          </cell>
          <cell r="E1933" t="str">
            <v>UNIDADE FUSORA C-A</v>
          </cell>
        </row>
        <row r="1934">
          <cell r="B1934" t="str">
            <v>15.1.684</v>
          </cell>
          <cell r="D1934" t="str">
            <v>72.58.03.02</v>
          </cell>
          <cell r="E1934" t="str">
            <v xml:space="preserve">UNIDADE FUSORA C-B </v>
          </cell>
        </row>
        <row r="1935">
          <cell r="B1935" t="str">
            <v>15.1.685</v>
          </cell>
          <cell r="D1935" t="str">
            <v>72.58.03.03</v>
          </cell>
          <cell r="E1935" t="str">
            <v>UNIDADE FUSORA C-C</v>
          </cell>
        </row>
        <row r="1936">
          <cell r="B1936" t="str">
            <v>15.1.686</v>
          </cell>
          <cell r="D1936" t="str">
            <v>72.58.03.04</v>
          </cell>
          <cell r="E1936" t="str">
            <v xml:space="preserve">UNIDADE FUSORA C-D </v>
          </cell>
        </row>
        <row r="1937">
          <cell r="B1937" t="str">
            <v>15.1.687</v>
          </cell>
          <cell r="D1937" t="str">
            <v>72.58.04.01</v>
          </cell>
          <cell r="E1937" t="str">
            <v>UN.APL.HOT-SPRAY C-A</v>
          </cell>
        </row>
        <row r="1938">
          <cell r="B1938" t="str">
            <v>15.1.688</v>
          </cell>
          <cell r="D1938" t="str">
            <v>72.58.04.02</v>
          </cell>
          <cell r="E1938" t="str">
            <v xml:space="preserve">UN.APL.HOT-SPRAY C-B </v>
          </cell>
        </row>
        <row r="1939">
          <cell r="B1939" t="str">
            <v>15.1.689</v>
          </cell>
          <cell r="D1939" t="str">
            <v>72.58.04.03</v>
          </cell>
          <cell r="E1939" t="str">
            <v>UN.APL.HOT-SPRAY C-C</v>
          </cell>
        </row>
        <row r="1940">
          <cell r="B1940" t="str">
            <v>15.1.690</v>
          </cell>
          <cell r="D1940" t="str">
            <v>72.58.04.04</v>
          </cell>
          <cell r="E1940" t="str">
            <v>UN.APL.HOT-SPRAY C-D</v>
          </cell>
        </row>
        <row r="1941">
          <cell r="B1941" t="str">
            <v>15.1.691</v>
          </cell>
          <cell r="D1941" t="str">
            <v>72.58.05.01</v>
          </cell>
          <cell r="E1941" t="str">
            <v>UN.APL.HOFFMAN C-A</v>
          </cell>
        </row>
        <row r="1942">
          <cell r="B1942" t="str">
            <v>15.1.692</v>
          </cell>
          <cell r="D1942" t="str">
            <v>72.58.05.02</v>
          </cell>
          <cell r="E1942" t="str">
            <v>UN.APL.HOFFMAN C-B</v>
          </cell>
        </row>
        <row r="1943">
          <cell r="B1943" t="str">
            <v>15.1.693</v>
          </cell>
          <cell r="D1943" t="str">
            <v>72.58.05.03</v>
          </cell>
          <cell r="E1943" t="str">
            <v>UN.APL.HOFFMAN C-C</v>
          </cell>
        </row>
        <row r="1944">
          <cell r="B1944" t="str">
            <v>15.1.694</v>
          </cell>
          <cell r="D1944" t="str">
            <v>72.58.05.04</v>
          </cell>
          <cell r="E1944" t="str">
            <v>UN.APL.HOFFMAN C-D</v>
          </cell>
        </row>
        <row r="1945">
          <cell r="B1945" t="str">
            <v>15.1.695</v>
          </cell>
          <cell r="D1945" t="str">
            <v>72.59.01.01</v>
          </cell>
          <cell r="E1945" t="str">
            <v>SILO EST.CIM.30T C-A</v>
          </cell>
        </row>
        <row r="1946">
          <cell r="B1946" t="str">
            <v>15.1.696</v>
          </cell>
          <cell r="D1946" t="str">
            <v>72.59.01.02</v>
          </cell>
          <cell r="E1946" t="str">
            <v>SILO EST.CIM.30T C-B</v>
          </cell>
        </row>
        <row r="1947">
          <cell r="B1947" t="str">
            <v>15.1.697</v>
          </cell>
          <cell r="D1947" t="str">
            <v>72.59.01.03</v>
          </cell>
          <cell r="E1947" t="str">
            <v>SILO EST.CIM.30T C-C</v>
          </cell>
        </row>
        <row r="1948">
          <cell r="B1948" t="str">
            <v>15.1.698</v>
          </cell>
          <cell r="D1948" t="str">
            <v>72.59.01.04</v>
          </cell>
          <cell r="E1948" t="str">
            <v>SILO EST.CIM.30T C-D</v>
          </cell>
        </row>
        <row r="1949">
          <cell r="B1949" t="str">
            <v>15.1.699</v>
          </cell>
          <cell r="D1949" t="str">
            <v>72.59.02.01</v>
          </cell>
          <cell r="E1949" t="str">
            <v>SILO EST.ASF.35T C-A</v>
          </cell>
        </row>
        <row r="1950">
          <cell r="B1950" t="str">
            <v>15.1.700</v>
          </cell>
          <cell r="D1950" t="str">
            <v>72.59.02.02</v>
          </cell>
          <cell r="E1950" t="str">
            <v xml:space="preserve">SILO EST.ASF.35T C-B </v>
          </cell>
        </row>
        <row r="1951">
          <cell r="B1951" t="str">
            <v>15.1.701</v>
          </cell>
          <cell r="D1951" t="str">
            <v>72.59.02.03</v>
          </cell>
          <cell r="E1951" t="str">
            <v xml:space="preserve">SILO EST.ASF.35T C-C </v>
          </cell>
        </row>
        <row r="1952">
          <cell r="B1952" t="str">
            <v>15.1.702</v>
          </cell>
          <cell r="D1952" t="str">
            <v>72.59.02.04</v>
          </cell>
          <cell r="E1952" t="str">
            <v xml:space="preserve">SILO EST.ASF.35T C-D </v>
          </cell>
        </row>
        <row r="1953">
          <cell r="B1953" t="str">
            <v>15.1.703</v>
          </cell>
          <cell r="D1953" t="str">
            <v>72.61.01.01</v>
          </cell>
          <cell r="E1953" t="str">
            <v xml:space="preserve">VAS.MEC.REBOC. C-A </v>
          </cell>
        </row>
        <row r="1954">
          <cell r="B1954" t="str">
            <v>15.1.704</v>
          </cell>
          <cell r="D1954" t="str">
            <v>72.61.01.02</v>
          </cell>
          <cell r="E1954" t="str">
            <v>VAS.MEC.REBOC. C-B</v>
          </cell>
        </row>
        <row r="1955">
          <cell r="B1955" t="str">
            <v>15.1.705</v>
          </cell>
          <cell r="D1955" t="str">
            <v>72.61.01.03</v>
          </cell>
          <cell r="E1955" t="str">
            <v>VAS.MEC.REBOC. C-C</v>
          </cell>
        </row>
        <row r="1956">
          <cell r="B1956" t="str">
            <v>15.1.706</v>
          </cell>
          <cell r="D1956" t="str">
            <v>72.61.01.04</v>
          </cell>
          <cell r="E1956" t="str">
            <v xml:space="preserve">VAS.MEC.REBOC. C-D </v>
          </cell>
        </row>
        <row r="1957">
          <cell r="B1957" t="str">
            <v>15.1.707</v>
          </cell>
          <cell r="D1957" t="str">
            <v>72.63.01.01</v>
          </cell>
          <cell r="E1957" t="str">
            <v xml:space="preserve">MAQUINA DE JATO C-A </v>
          </cell>
        </row>
        <row r="1958">
          <cell r="B1958" t="str">
            <v>15.1.708</v>
          </cell>
          <cell r="D1958" t="str">
            <v>72.63.01.02</v>
          </cell>
          <cell r="E1958" t="str">
            <v xml:space="preserve">MAQUINA DE JATO C-B </v>
          </cell>
        </row>
        <row r="1959">
          <cell r="B1959" t="str">
            <v>15.1.709</v>
          </cell>
          <cell r="D1959" t="str">
            <v>72.63.01.03</v>
          </cell>
          <cell r="E1959" t="str">
            <v>MAQUINA DE JATO C-C</v>
          </cell>
        </row>
        <row r="1960">
          <cell r="B1960" t="str">
            <v>15.1.710</v>
          </cell>
          <cell r="D1960" t="str">
            <v>72.63.01.04</v>
          </cell>
          <cell r="E1960" t="str">
            <v>MAQUINA DE JATO C-D</v>
          </cell>
        </row>
      </sheetData>
      <sheetData sheetId="6"/>
      <sheetData sheetId="7" refreshError="1"/>
      <sheetData sheetId="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ERVISÃO"/>
      <sheetName val="CONSULTORIA"/>
      <sheetName val="TRANSP."/>
      <sheetName val="PONTE MAD."/>
      <sheetName val="SINAL."/>
      <sheetName val="OAE"/>
      <sheetName val="CONSERV. ASF."/>
      <sheetName val="CONSERV. REV. PRIM"/>
      <sheetName val="DRENAG"/>
      <sheetName val="OAC"/>
      <sheetName val="RE. PRIM."/>
      <sheetName val="PAVIM."/>
      <sheetName val="TERRAPLENAGEM"/>
      <sheetName val="MATER."/>
      <sheetName val="HORAXMÁQUINA"/>
      <sheetName val="RESUMO"/>
      <sheetName val="plac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dos de entrada 1"/>
      <sheetName val="Dados de entrada 2"/>
      <sheetName val="Dados de entrada 3"/>
      <sheetName val="Dados de entrada 4"/>
      <sheetName val="Capa"/>
      <sheetName val="Página 1"/>
      <sheetName val="Página 2"/>
      <sheetName val="Página 3"/>
      <sheetName val="Página 4"/>
      <sheetName val="Página 5"/>
      <sheetName val="Página 6"/>
      <sheetName val="Página 7"/>
      <sheetName val="Página 8"/>
      <sheetName val="Página 9"/>
      <sheetName val="Página 10"/>
      <sheetName val="Página 11"/>
      <sheetName val="Página 12"/>
      <sheetName val="Página 13"/>
      <sheetName val="Dens. médias"/>
      <sheetName val="Dens. teórica"/>
      <sheetName val="Teor"/>
      <sheetName val="eq"/>
      <sheetName val="mo"/>
      <sheetName val="TPU-MARÇO_2002"/>
      <sheetName val="PROD_PRIM_"/>
      <sheetName val="QuQuant"/>
      <sheetName val="C.U"/>
      <sheetName val="IDENTIFICAÇÃO"/>
      <sheetName val="Edital"/>
      <sheetName val="Página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3">
          <cell r="D3">
            <v>776</v>
          </cell>
          <cell r="E3">
            <v>10.7</v>
          </cell>
          <cell r="F3">
            <v>2.3340000000000001</v>
          </cell>
          <cell r="G3">
            <v>17.135999999999999</v>
          </cell>
        </row>
        <row r="4">
          <cell r="D4">
            <v>990</v>
          </cell>
          <cell r="E4">
            <v>11.5</v>
          </cell>
          <cell r="F4">
            <v>2.3530000000000002</v>
          </cell>
          <cell r="G4">
            <v>16.885000000000002</v>
          </cell>
        </row>
        <row r="5">
          <cell r="D5">
            <v>1016</v>
          </cell>
          <cell r="E5">
            <v>13.1</v>
          </cell>
          <cell r="F5">
            <v>2.3639999999999999</v>
          </cell>
          <cell r="G5">
            <v>16.945</v>
          </cell>
        </row>
        <row r="6">
          <cell r="D6">
            <v>908</v>
          </cell>
          <cell r="E6">
            <v>14.2</v>
          </cell>
          <cell r="F6">
            <v>2.3650000000000002</v>
          </cell>
          <cell r="G6">
            <v>17.359000000000002</v>
          </cell>
        </row>
        <row r="7">
          <cell r="D7">
            <v>766</v>
          </cell>
          <cell r="E7">
            <v>15.6</v>
          </cell>
          <cell r="F7">
            <v>2.36</v>
          </cell>
          <cell r="G7">
            <v>17.97</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dos"/>
      <sheetName val="CRONOGRAMA"/>
      <sheetName val="PLANILHA PROPOSTA"/>
      <sheetName val="COMPOSIÇÃO PROPOSTA"/>
      <sheetName val="INSUMOS PORTO VELHO"/>
      <sheetName val="PLANILHA EDITAL"/>
      <sheetName val="BDI"/>
      <sheetName val="Leis Sociais"/>
    </sheetNames>
    <sheetDataSet>
      <sheetData sheetId="0"/>
      <sheetData sheetId="1" refreshError="1"/>
      <sheetData sheetId="2" refreshError="1"/>
      <sheetData sheetId="3" refreshError="1"/>
      <sheetData sheetId="4" refreshError="1"/>
      <sheetData sheetId="5"/>
      <sheetData sheetId="6" refreshError="1"/>
      <sheetData sheetId="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dos"/>
      <sheetName val="CRONOGRAMA"/>
      <sheetName val="PLANILHA PROPOSTA"/>
      <sheetName val="COMPOSIÇÃO PROPOSTA"/>
      <sheetName val="INSUMOS PORTO VELHO"/>
      <sheetName val="PLANILHA EDITAL"/>
      <sheetName val="BDI"/>
      <sheetName val="Leis Sociais"/>
    </sheetNames>
    <sheetDataSet>
      <sheetData sheetId="0"/>
      <sheetData sheetId="1" refreshError="1"/>
      <sheetData sheetId="2" refreshError="1"/>
      <sheetData sheetId="3" refreshError="1"/>
      <sheetData sheetId="4" refreshError="1"/>
      <sheetData sheetId="5"/>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Consultoria"/>
      <sheetName val="Composições"/>
      <sheetName val="comp. custos1"/>
      <sheetName val="INCCTOT"/>
      <sheetName val="PLANILHA"/>
      <sheetName val="CRONOGRAMA"/>
      <sheetName val="COTAÇÕES"/>
      <sheetName val="COMPOSIÇÕES "/>
      <sheetName val="comp__custos1"/>
    </sheetNames>
    <sheetDataSet>
      <sheetData sheetId="0" refreshError="1"/>
      <sheetData sheetId="1"/>
      <sheetData sheetId="2" refreshError="1"/>
      <sheetData sheetId="3" refreshError="1"/>
      <sheetData sheetId="4" refreshError="1"/>
      <sheetData sheetId="5"/>
      <sheetData sheetId="6" refreshError="1"/>
      <sheetData sheetId="7" refreshError="1"/>
      <sheetData sheetId="8" refreshError="1"/>
      <sheetData sheetId="9"/>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Capa (2)"/>
      <sheetName val="Sumário"/>
      <sheetName val="Capa Apres"/>
      <sheetName val="Apres"/>
      <sheetName val="Capa Mapa"/>
      <sheetName val="Mapa"/>
      <sheetName val="Capa Premissas"/>
      <sheetName val="Premissas"/>
      <sheetName val="Capa Caract. Seg."/>
      <sheetName val="Áreas gramadas"/>
      <sheetName val="OAE"/>
      <sheetName val="DRENAGEM"/>
      <sheetName val="Capa Memória de Calc"/>
      <sheetName val="Características"/>
      <sheetName val="Percentual"/>
      <sheetName val="M2"/>
      <sheetName val="Quantitativos"/>
      <sheetName val="CMB"/>
      <sheetName val="ESP"/>
      <sheetName val="Fresagem"/>
      <sheetName val="Capa Resumo"/>
      <sheetName val="Unifilar"/>
      <sheetName val="Orçamento Total"/>
      <sheetName val="Crono. Financ. (kmf) (2)"/>
      <sheetName val="Orçamento por Kmf"/>
      <sheetName val="Orçamento por Solução"/>
      <sheetName val="Orçamento Unitario"/>
      <sheetName val="Orçamento Kmf"/>
      <sheetName val="Orçam. Resumo"/>
      <sheetName val="Crono. Financ."/>
      <sheetName val="Canteiro"/>
      <sheetName val="Capa Documentação"/>
      <sheetName val="Capa Anexo I"/>
      <sheetName val="LVC"/>
      <sheetName val="Capa Anexo II"/>
      <sheetName val="Capa Anexo III"/>
      <sheetName val="Capa Anexo IV"/>
      <sheetName val="AVS"/>
      <sheetName val="Ctr."/>
      <sheetName val="Teo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Sumário"/>
      <sheetName val="Capa Apres"/>
      <sheetName val="Apres"/>
      <sheetName val="Capa Mapa"/>
      <sheetName val="Mapa"/>
      <sheetName val="Capa Premissas"/>
      <sheetName val="Premissas"/>
      <sheetName val="Capa Caract. Seg."/>
      <sheetName val="Áreas gramadas"/>
      <sheetName val="Drenagem"/>
      <sheetName val="OAE"/>
      <sheetName val="Capa Memória de Calc"/>
      <sheetName val="Características 1"/>
      <sheetName val="Percentual 1"/>
      <sheetName val="M2 1"/>
      <sheetName val="Características 2"/>
      <sheetName val="Percentual 2"/>
      <sheetName val="M2 2"/>
      <sheetName val="BASE_Características total"/>
      <sheetName val="BASE_Percentual total"/>
      <sheetName val="BASE_M2 total"/>
      <sheetName val="Quantitativos"/>
      <sheetName val="CMB"/>
      <sheetName val="ESP"/>
      <sheetName val="Fresagem"/>
      <sheetName val="Capa Resumo"/>
      <sheetName val="Unifilar"/>
      <sheetName val="Orçamento Total"/>
      <sheetName val="Orçamento por Kmf"/>
      <sheetName val="Orçamento por SOLUÇÃO"/>
      <sheetName val="Crono. Financ. (kmf)"/>
      <sheetName val="BASE_Orçamento por Kmf"/>
      <sheetName val="BASE_Crono. Financ. (kmf)"/>
      <sheetName val="Orçamento Kmf"/>
      <sheetName val="Orçam. Resumo"/>
      <sheetName val="Crono. Financ."/>
      <sheetName val="Canteiro"/>
      <sheetName val="Capa Documentação"/>
      <sheetName val="Capa Anexo I"/>
      <sheetName val="LVC"/>
      <sheetName val="Capa Anexo II"/>
      <sheetName val="Capa Anexo III"/>
      <sheetName val="Capa Anexo IV"/>
      <sheetName val="AVS"/>
      <sheetName val="Ctr."/>
    </sheetNames>
    <sheetDataSet>
      <sheetData sheetId="0"/>
      <sheetData sheetId="1" refreshError="1"/>
      <sheetData sheetId="2"/>
      <sheetData sheetId="3" refreshError="1"/>
      <sheetData sheetId="4"/>
      <sheetData sheetId="5" refreshError="1"/>
      <sheetData sheetId="6"/>
      <sheetData sheetId="7" refreshError="1"/>
      <sheetData sheetId="8"/>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row r="47">
          <cell r="E47" t="str">
            <v>ANEXO I - Levantamento Visual Contínuo (LVC)</v>
          </cell>
        </row>
      </sheetData>
      <sheetData sheetId="40" refreshError="1"/>
      <sheetData sheetId="41" refreshError="1">
        <row r="47">
          <cell r="E47" t="str">
            <v>ANEXO II - Avaliação Objetiva de Superfície (IGG)</v>
          </cell>
        </row>
      </sheetData>
      <sheetData sheetId="42"/>
      <sheetData sheetId="43"/>
      <sheetData sheetId="44" refreshError="1"/>
      <sheetData sheetId="4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orial de Calculo "/>
      <sheetName val="Planilha Orçametaria Analitica"/>
      <sheetName val="Composição de Custo"/>
    </sheetNames>
    <sheetDataSet>
      <sheetData sheetId="0"/>
      <sheetData sheetId="1"/>
      <sheetData sheetId="2">
        <row r="1">
          <cell r="A1" t="str">
            <v>ITEM</v>
          </cell>
          <cell r="B1" t="str">
            <v>DESCRIÇÃO SERVIÇO</v>
          </cell>
          <cell r="F1" t="str">
            <v>UNIDADE</v>
          </cell>
        </row>
        <row r="2">
          <cell r="A2" t="str">
            <v>13.1.4</v>
          </cell>
          <cell r="B2" t="str">
            <v xml:space="preserve">Instalacao de cabo, seção 6,00mm², isolado para 0,6/1,0kV </v>
          </cell>
          <cell r="F2" t="str">
            <v>m</v>
          </cell>
        </row>
        <row r="4">
          <cell r="A4" t="str">
            <v>MÃO DE OBRA</v>
          </cell>
        </row>
        <row r="5">
          <cell r="A5" t="str">
            <v>CÓDIGO</v>
          </cell>
          <cell r="B5" t="str">
            <v>DESCRIÇÃO INSUMO</v>
          </cell>
          <cell r="C5" t="str">
            <v>UNIDADE</v>
          </cell>
          <cell r="D5" t="str">
            <v>COEFICIENTE</v>
          </cell>
          <cell r="E5" t="str">
            <v>UNITÁRIO (R$)</v>
          </cell>
          <cell r="F5" t="str">
            <v>SUB TOTAL (R$)</v>
          </cell>
        </row>
        <row r="6">
          <cell r="F6">
            <v>0</v>
          </cell>
        </row>
        <row r="7">
          <cell r="A7" t="str">
            <v>00006113</v>
          </cell>
          <cell r="B7" t="str">
            <v>Ajudante de Eletricista</v>
          </cell>
          <cell r="C7" t="str">
            <v>h</v>
          </cell>
          <cell r="D7">
            <v>0.14000000000000001</v>
          </cell>
          <cell r="E7">
            <v>8.9600000000000009</v>
          </cell>
          <cell r="F7">
            <v>1.25</v>
          </cell>
        </row>
        <row r="8">
          <cell r="A8" t="str">
            <v>00002436</v>
          </cell>
          <cell r="B8" t="str">
            <v>Eletricista</v>
          </cell>
          <cell r="C8" t="str">
            <v>h</v>
          </cell>
          <cell r="D8">
            <v>0.14000000000000001</v>
          </cell>
          <cell r="E8">
            <v>11.56</v>
          </cell>
          <cell r="F8">
            <v>1.62</v>
          </cell>
        </row>
        <row r="9">
          <cell r="F9">
            <v>0</v>
          </cell>
        </row>
        <row r="10">
          <cell r="F10">
            <v>0</v>
          </cell>
        </row>
        <row r="11">
          <cell r="F11">
            <v>0</v>
          </cell>
        </row>
        <row r="12">
          <cell r="F12">
            <v>0</v>
          </cell>
        </row>
        <row r="13">
          <cell r="D13" t="str">
            <v>Sub Total de Mão de Obra</v>
          </cell>
          <cell r="F13">
            <v>2.87</v>
          </cell>
        </row>
        <row r="14">
          <cell r="B14" t="str">
            <v>* Leis Sociais 123,90% já incluido no preço unitário da mão-de-obra</v>
          </cell>
          <cell r="D14" t="str">
            <v>Encargos Sociais e Trabalhista</v>
          </cell>
          <cell r="F14">
            <v>0</v>
          </cell>
        </row>
        <row r="15">
          <cell r="D15" t="str">
            <v>Total de Mão de Obra (01)</v>
          </cell>
          <cell r="F15">
            <v>2.87</v>
          </cell>
        </row>
        <row r="18">
          <cell r="A18" t="str">
            <v>MATERIAIS</v>
          </cell>
        </row>
        <row r="19">
          <cell r="A19" t="str">
            <v>CÓDIGO</v>
          </cell>
          <cell r="B19" t="str">
            <v>DESCRIÇÃO INSUMO</v>
          </cell>
          <cell r="C19" t="str">
            <v>UNIDADE</v>
          </cell>
          <cell r="D19" t="str">
            <v>COEFICIENTE</v>
          </cell>
          <cell r="E19" t="str">
            <v>UNITÁRIO (R$)</v>
          </cell>
          <cell r="F19" t="str">
            <v>SUB TOTAL (R$)</v>
          </cell>
        </row>
        <row r="21">
          <cell r="A21" t="str">
            <v>00000994</v>
          </cell>
          <cell r="B21" t="str">
            <v>Cabo Ø 6,0mm² - 0,6/1,0V</v>
          </cell>
          <cell r="C21" t="str">
            <v>m</v>
          </cell>
          <cell r="D21">
            <v>1.02</v>
          </cell>
          <cell r="E21">
            <v>3</v>
          </cell>
          <cell r="F21">
            <v>3.06</v>
          </cell>
        </row>
        <row r="22">
          <cell r="F22">
            <v>0</v>
          </cell>
        </row>
        <row r="23">
          <cell r="F23">
            <v>0</v>
          </cell>
        </row>
        <row r="24">
          <cell r="F24">
            <v>0</v>
          </cell>
        </row>
        <row r="25">
          <cell r="F25">
            <v>0</v>
          </cell>
        </row>
        <row r="26">
          <cell r="F26">
            <v>0</v>
          </cell>
        </row>
        <row r="27">
          <cell r="D27" t="str">
            <v>Total Materiais (02)</v>
          </cell>
          <cell r="F27">
            <v>3.06</v>
          </cell>
        </row>
        <row r="30">
          <cell r="A30" t="str">
            <v>EQUIPAMENTOS / FERRAMENTAS / OUTROS</v>
          </cell>
        </row>
        <row r="31">
          <cell r="A31" t="str">
            <v>CÓDIGO</v>
          </cell>
          <cell r="B31" t="str">
            <v>DESCRIÇÃO INSUMO</v>
          </cell>
          <cell r="C31" t="str">
            <v>UNIDADE</v>
          </cell>
          <cell r="D31" t="str">
            <v>COEFICIENTE</v>
          </cell>
          <cell r="E31" t="str">
            <v>UNITÁRIO (R$)</v>
          </cell>
          <cell r="F31" t="str">
            <v>SUB TOTAL (R$)</v>
          </cell>
        </row>
        <row r="32">
          <cell r="F32">
            <v>0</v>
          </cell>
        </row>
        <row r="33">
          <cell r="F33">
            <v>0</v>
          </cell>
        </row>
        <row r="34">
          <cell r="F34">
            <v>0</v>
          </cell>
        </row>
        <row r="35">
          <cell r="F35">
            <v>0</v>
          </cell>
        </row>
        <row r="36">
          <cell r="F36">
            <v>0</v>
          </cell>
        </row>
        <row r="37">
          <cell r="F37">
            <v>0</v>
          </cell>
        </row>
        <row r="38">
          <cell r="F38">
            <v>0</v>
          </cell>
        </row>
        <row r="39">
          <cell r="D39" t="str">
            <v>Total Equipamentos (03)</v>
          </cell>
          <cell r="F39">
            <v>0</v>
          </cell>
        </row>
        <row r="42">
          <cell r="E42" t="str">
            <v>CUSTO UNITÁRIO DO SERVIÇO = (01)+(02)+(03)</v>
          </cell>
          <cell r="F42">
            <v>5.93</v>
          </cell>
        </row>
        <row r="44">
          <cell r="B44" t="str">
            <v>* Coeficientes e insumos - Tabela do DEOSP/2009</v>
          </cell>
        </row>
        <row r="45">
          <cell r="B45" t="str">
            <v>* Preço dos Insumos - SINAPI - Sistema Nacional de Pesquisa de Custo e Indice da Construção Civil, Referência 08/2012  Página 03, código 00006113.</v>
          </cell>
        </row>
        <row r="46">
          <cell r="B46" t="str">
            <v>* Preço dos Insumos - SINAPI - Sistema Nacional de Pesquisa de Custo e Indice da Construção Civil, Referência 08/2012  Página 36, código 00002436.</v>
          </cell>
        </row>
        <row r="47">
          <cell r="B47" t="str">
            <v>* Preço dos Insumos - SINAPI - Sistema Nacional de Pesquisa de Custo e Indice da Construção Civil, Referência 08/2012 Página 13, código 00000994</v>
          </cell>
        </row>
        <row r="50">
          <cell r="A50" t="str">
            <v>ITEM</v>
          </cell>
          <cell r="B50" t="str">
            <v>DESCRIÇÃO SERVIÇO</v>
          </cell>
          <cell r="F50" t="str">
            <v>UNIDADE</v>
          </cell>
        </row>
        <row r="51">
          <cell r="A51" t="str">
            <v>13.1.5</v>
          </cell>
          <cell r="B51" t="str">
            <v xml:space="preserve">Instalacao de cabo, seção 10,00mm², isolado para 0,6/1,0kV </v>
          </cell>
          <cell r="F51" t="str">
            <v>m</v>
          </cell>
        </row>
        <row r="53">
          <cell r="A53" t="str">
            <v>MÃO DE OBRA</v>
          </cell>
        </row>
        <row r="54">
          <cell r="A54" t="str">
            <v>CÓDIGO</v>
          </cell>
          <cell r="B54" t="str">
            <v>DESCRIÇÃO INSUMO</v>
          </cell>
          <cell r="C54" t="str">
            <v>UNIDADE</v>
          </cell>
          <cell r="D54" t="str">
            <v>COEFICIENTE</v>
          </cell>
          <cell r="E54" t="str">
            <v>UNITÁRIO (R$)</v>
          </cell>
          <cell r="F54" t="str">
            <v>SUB TOTAL (R$)</v>
          </cell>
        </row>
        <row r="55">
          <cell r="F55">
            <v>0</v>
          </cell>
        </row>
        <row r="56">
          <cell r="A56" t="str">
            <v>00006113</v>
          </cell>
          <cell r="B56" t="str">
            <v>Ajudante de Eletricista</v>
          </cell>
          <cell r="C56" t="str">
            <v>h</v>
          </cell>
          <cell r="D56">
            <v>0.14000000000000001</v>
          </cell>
          <cell r="E56">
            <v>8.9600000000000009</v>
          </cell>
          <cell r="F56">
            <v>1.25</v>
          </cell>
        </row>
        <row r="57">
          <cell r="A57" t="str">
            <v>00002436</v>
          </cell>
          <cell r="B57" t="str">
            <v>Eletricista</v>
          </cell>
          <cell r="C57" t="str">
            <v>h</v>
          </cell>
          <cell r="D57">
            <v>0.14000000000000001</v>
          </cell>
          <cell r="E57">
            <v>11.56</v>
          </cell>
          <cell r="F57">
            <v>1.62</v>
          </cell>
        </row>
        <row r="58">
          <cell r="F58">
            <v>0</v>
          </cell>
        </row>
        <row r="59">
          <cell r="F59">
            <v>0</v>
          </cell>
        </row>
        <row r="60">
          <cell r="F60">
            <v>0</v>
          </cell>
        </row>
        <row r="61">
          <cell r="F61">
            <v>0</v>
          </cell>
        </row>
        <row r="62">
          <cell r="D62" t="str">
            <v>Sub Total de Mão de Obra</v>
          </cell>
          <cell r="F62">
            <v>2.87</v>
          </cell>
        </row>
        <row r="63">
          <cell r="B63" t="str">
            <v>* Leis Sociais 123,90% já incluido no preço unitário da mão-de-obra</v>
          </cell>
          <cell r="D63" t="str">
            <v>Encargos Sociais e Trabalhista</v>
          </cell>
          <cell r="F63">
            <v>0</v>
          </cell>
        </row>
        <row r="64">
          <cell r="D64" t="str">
            <v>Total de Mão de Obra (01)</v>
          </cell>
          <cell r="F64">
            <v>2.87</v>
          </cell>
        </row>
        <row r="67">
          <cell r="A67" t="str">
            <v>MATERIAIS</v>
          </cell>
        </row>
        <row r="68">
          <cell r="A68" t="str">
            <v>CÓDIGO</v>
          </cell>
          <cell r="B68" t="str">
            <v>DESCRIÇÃO INSUMO</v>
          </cell>
          <cell r="C68" t="str">
            <v>UNIDADE</v>
          </cell>
          <cell r="D68" t="str">
            <v>COEFICIENTE</v>
          </cell>
          <cell r="E68" t="str">
            <v>UNITÁRIO (R$)</v>
          </cell>
          <cell r="F68" t="str">
            <v>SUB TOTAL (R$)</v>
          </cell>
        </row>
        <row r="70">
          <cell r="A70" t="str">
            <v>00001020</v>
          </cell>
          <cell r="B70" t="str">
            <v>Cabo Ø 10.0mm² - 0,6/1,0V</v>
          </cell>
          <cell r="C70" t="str">
            <v>m</v>
          </cell>
          <cell r="D70">
            <v>1.02</v>
          </cell>
          <cell r="E70">
            <v>4.6100000000000003</v>
          </cell>
          <cell r="F70">
            <v>4.7</v>
          </cell>
        </row>
        <row r="71">
          <cell r="F71">
            <v>0</v>
          </cell>
        </row>
        <row r="72">
          <cell r="F72">
            <v>0</v>
          </cell>
        </row>
        <row r="73">
          <cell r="F73">
            <v>0</v>
          </cell>
        </row>
        <row r="74">
          <cell r="F74">
            <v>0</v>
          </cell>
        </row>
        <row r="75">
          <cell r="F75">
            <v>0</v>
          </cell>
        </row>
        <row r="76">
          <cell r="D76" t="str">
            <v>Total Materiais (02)</v>
          </cell>
          <cell r="F76">
            <v>4.7</v>
          </cell>
        </row>
        <row r="79">
          <cell r="A79" t="str">
            <v>EQUIPAMENTOS / FERRAMENTAS / OUTROS</v>
          </cell>
        </row>
        <row r="80">
          <cell r="A80" t="str">
            <v>CÓDIGO</v>
          </cell>
          <cell r="B80" t="str">
            <v>DESCRIÇÃO INSUMO</v>
          </cell>
          <cell r="C80" t="str">
            <v>UNIDADE</v>
          </cell>
          <cell r="D80" t="str">
            <v>COEFICIENTE</v>
          </cell>
          <cell r="E80" t="str">
            <v>UNITÁRIO (R$)</v>
          </cell>
          <cell r="F80" t="str">
            <v>SUB TOTAL (R$)</v>
          </cell>
        </row>
        <row r="81">
          <cell r="F81">
            <v>0</v>
          </cell>
        </row>
        <row r="82">
          <cell r="F82">
            <v>0</v>
          </cell>
        </row>
        <row r="83">
          <cell r="F83">
            <v>0</v>
          </cell>
        </row>
        <row r="84">
          <cell r="F84">
            <v>0</v>
          </cell>
        </row>
        <row r="85">
          <cell r="F85">
            <v>0</v>
          </cell>
        </row>
        <row r="86">
          <cell r="F86">
            <v>0</v>
          </cell>
        </row>
        <row r="87">
          <cell r="F87">
            <v>0</v>
          </cell>
        </row>
        <row r="88">
          <cell r="D88" t="str">
            <v>Total Equipamentos (03)</v>
          </cell>
          <cell r="F88">
            <v>0</v>
          </cell>
        </row>
        <row r="91">
          <cell r="E91" t="str">
            <v>CUSTO UNITÁRIO DO SERVIÇO = (01)+(02)+(03)</v>
          </cell>
          <cell r="F91">
            <v>7.57</v>
          </cell>
        </row>
        <row r="93">
          <cell r="B93" t="str">
            <v>* Coeficientes e insumos - Tabela do DEOSP/2009</v>
          </cell>
        </row>
        <row r="94">
          <cell r="B94" t="str">
            <v>* Preço dos Insumos - SINAPI - Sistema Nacional de Pesquisa de Custo e Indice da Construção Civil, Referência 08/2012  Página 03, código 00006113.</v>
          </cell>
        </row>
        <row r="95">
          <cell r="B95" t="str">
            <v>* Preço dos Insumos - SINAPI - Sistema Nacional de Pesquisa de Custo e Indice da Construção Civil, Referência 08/2012  Página 36, código 00002436.</v>
          </cell>
        </row>
        <row r="96">
          <cell r="B96" t="str">
            <v>* Preço dos Insumos - SINAPI - Sistema Nacional de Pesquisa de Custo e Indice da Construção Civil, Referência 08/2012  Página 13, código 00001020</v>
          </cell>
        </row>
        <row r="99">
          <cell r="A99" t="str">
            <v>ITEM</v>
          </cell>
          <cell r="B99" t="str">
            <v>DESCRIÇÃO SERVIÇO</v>
          </cell>
          <cell r="F99" t="str">
            <v>UNIDADE</v>
          </cell>
        </row>
        <row r="100">
          <cell r="A100" t="str">
            <v>13.1.6</v>
          </cell>
          <cell r="B100" t="str">
            <v xml:space="preserve">Instalacao de cabo, seção 16,00mm², isolado para 0,6/1,0kV </v>
          </cell>
          <cell r="F100" t="str">
            <v>m</v>
          </cell>
        </row>
        <row r="102">
          <cell r="A102" t="str">
            <v>MÃO DE OBRA</v>
          </cell>
        </row>
        <row r="103">
          <cell r="A103" t="str">
            <v>CÓDIGO</v>
          </cell>
          <cell r="B103" t="str">
            <v>DESCRIÇÃO INSUMO</v>
          </cell>
          <cell r="C103" t="str">
            <v>UNIDADE</v>
          </cell>
          <cell r="D103" t="str">
            <v>COEFICIENTE</v>
          </cell>
          <cell r="E103" t="str">
            <v>UNITÁRIO (R$)</v>
          </cell>
          <cell r="F103" t="str">
            <v>SUB TOTAL (R$)</v>
          </cell>
        </row>
        <row r="104">
          <cell r="F104">
            <v>0</v>
          </cell>
        </row>
        <row r="105">
          <cell r="A105" t="str">
            <v>00006113</v>
          </cell>
          <cell r="B105" t="str">
            <v>Ajudante de Eletricista</v>
          </cell>
          <cell r="C105" t="str">
            <v>h</v>
          </cell>
          <cell r="D105">
            <v>0.16</v>
          </cell>
          <cell r="E105">
            <v>8.9600000000000009</v>
          </cell>
          <cell r="F105">
            <v>1.43</v>
          </cell>
        </row>
        <row r="106">
          <cell r="A106" t="str">
            <v>00002436</v>
          </cell>
          <cell r="B106" t="str">
            <v>Eletricista</v>
          </cell>
          <cell r="C106" t="str">
            <v>h</v>
          </cell>
          <cell r="D106">
            <v>0.16</v>
          </cell>
          <cell r="E106">
            <v>11.56</v>
          </cell>
          <cell r="F106">
            <v>1.85</v>
          </cell>
        </row>
        <row r="107">
          <cell r="F107">
            <v>0</v>
          </cell>
        </row>
        <row r="108">
          <cell r="F108">
            <v>0</v>
          </cell>
        </row>
        <row r="109">
          <cell r="F109">
            <v>0</v>
          </cell>
        </row>
        <row r="110">
          <cell r="F110">
            <v>0</v>
          </cell>
        </row>
        <row r="111">
          <cell r="D111" t="str">
            <v>Sub Total de Mão de Obra</v>
          </cell>
          <cell r="F111">
            <v>3.28</v>
          </cell>
        </row>
        <row r="112">
          <cell r="B112" t="str">
            <v>* Leis Sociais 123,90% já incluido no preço unitário da mão-de-obra</v>
          </cell>
          <cell r="D112" t="str">
            <v>Encargos Sociais e Trabalhista</v>
          </cell>
          <cell r="F112">
            <v>0</v>
          </cell>
        </row>
        <row r="113">
          <cell r="D113" t="str">
            <v>Total de Mão de Obra (01)</v>
          </cell>
          <cell r="F113">
            <v>3.28</v>
          </cell>
        </row>
        <row r="116">
          <cell r="A116" t="str">
            <v>MATERIAIS</v>
          </cell>
        </row>
        <row r="117">
          <cell r="A117" t="str">
            <v>CÓDIGO</v>
          </cell>
          <cell r="B117" t="str">
            <v>DESCRIÇÃO INSUMO</v>
          </cell>
          <cell r="C117" t="str">
            <v>UNIDADE</v>
          </cell>
          <cell r="D117" t="str">
            <v>COEFICIENTE</v>
          </cell>
          <cell r="E117" t="str">
            <v>UNITÁRIO (R$)</v>
          </cell>
          <cell r="F117" t="str">
            <v>SUB TOTAL (R$)</v>
          </cell>
        </row>
        <row r="119">
          <cell r="A119" t="str">
            <v>00000995</v>
          </cell>
          <cell r="B119" t="str">
            <v>Cabo Ø 16.0mm² - 0,6/1,0V</v>
          </cell>
          <cell r="C119" t="str">
            <v>m</v>
          </cell>
          <cell r="D119">
            <v>1.02</v>
          </cell>
          <cell r="E119">
            <v>6.92</v>
          </cell>
          <cell r="F119">
            <v>7.06</v>
          </cell>
        </row>
        <row r="120">
          <cell r="F120">
            <v>0</v>
          </cell>
        </row>
        <row r="121">
          <cell r="F121">
            <v>0</v>
          </cell>
        </row>
        <row r="122">
          <cell r="F122">
            <v>0</v>
          </cell>
        </row>
        <row r="123">
          <cell r="F123">
            <v>0</v>
          </cell>
        </row>
        <row r="124">
          <cell r="F124">
            <v>0</v>
          </cell>
        </row>
        <row r="125">
          <cell r="D125" t="str">
            <v>Total Materiais (02)</v>
          </cell>
          <cell r="F125">
            <v>7.06</v>
          </cell>
        </row>
        <row r="128">
          <cell r="A128" t="str">
            <v>EQUIPAMENTOS / FERRAMENTAS / OUTROS</v>
          </cell>
        </row>
        <row r="129">
          <cell r="A129" t="str">
            <v>CÓDIGO</v>
          </cell>
          <cell r="B129" t="str">
            <v>DESCRIÇÃO INSUMO</v>
          </cell>
          <cell r="C129" t="str">
            <v>UNIDADE</v>
          </cell>
          <cell r="D129" t="str">
            <v>COEFICIENTE</v>
          </cell>
          <cell r="E129" t="str">
            <v>UNITÁRIO (R$)</v>
          </cell>
          <cell r="F129" t="str">
            <v>SUB TOTAL (R$)</v>
          </cell>
        </row>
        <row r="130">
          <cell r="F130">
            <v>0</v>
          </cell>
        </row>
        <row r="131">
          <cell r="F131">
            <v>0</v>
          </cell>
        </row>
        <row r="132">
          <cell r="F132">
            <v>0</v>
          </cell>
        </row>
        <row r="133">
          <cell r="F133">
            <v>0</v>
          </cell>
        </row>
        <row r="134">
          <cell r="F134">
            <v>0</v>
          </cell>
        </row>
        <row r="135">
          <cell r="F135">
            <v>0</v>
          </cell>
        </row>
        <row r="136">
          <cell r="F136">
            <v>0</v>
          </cell>
        </row>
        <row r="137">
          <cell r="D137" t="str">
            <v>Total Equipamentos (03)</v>
          </cell>
          <cell r="F137">
            <v>0</v>
          </cell>
        </row>
        <row r="140">
          <cell r="E140" t="str">
            <v>CUSTO UNITÁRIO DO SERVIÇO = (01)+(02)+(03)</v>
          </cell>
          <cell r="F140">
            <v>10.34</v>
          </cell>
        </row>
        <row r="142">
          <cell r="B142" t="str">
            <v>* Coeficientes e insumos - Tabela do DEOSP/2009</v>
          </cell>
        </row>
        <row r="143">
          <cell r="B143" t="str">
            <v>* Preço dos Insumos - SINAPI - Sistema Nacional de Pesquisa de Custo e Indice da Construção Civil, Referência 08/2012  Página 03, código 00006113.</v>
          </cell>
        </row>
        <row r="144">
          <cell r="B144" t="str">
            <v>* Preço dos Insumos - SINAPI - Sistema Nacional de Pesquisa de Custo e Indice da Construção Civil, Referência 08/2012  Página 36, código 00002436.</v>
          </cell>
        </row>
        <row r="145">
          <cell r="B145" t="str">
            <v>* Preço dos Insumos - SINAPI - Sistema Nacional de Pesquisa de Custo e Indice da Construção Civil, Referência 08/2012  Página 13, código 00000995</v>
          </cell>
        </row>
        <row r="147">
          <cell r="A147" t="str">
            <v>ITEM</v>
          </cell>
          <cell r="B147" t="str">
            <v>DESCRIÇÃO SERVIÇO</v>
          </cell>
          <cell r="F147" t="str">
            <v>UNIDADE</v>
          </cell>
        </row>
        <row r="148">
          <cell r="A148" t="str">
            <v>13.1.6</v>
          </cell>
          <cell r="B148" t="str">
            <v xml:space="preserve">Instalacao de cabo, seção 25,00mm², isolado para 0,6/1,0kV </v>
          </cell>
          <cell r="F148" t="str">
            <v>m</v>
          </cell>
        </row>
        <row r="150">
          <cell r="A150" t="str">
            <v>MÃO DE OBRA</v>
          </cell>
        </row>
        <row r="151">
          <cell r="A151" t="str">
            <v>CÓDIGO</v>
          </cell>
          <cell r="B151" t="str">
            <v>DESCRIÇÃO INSUMO</v>
          </cell>
          <cell r="C151" t="str">
            <v>UNIDADE</v>
          </cell>
          <cell r="D151" t="str">
            <v>COEFICIENTE</v>
          </cell>
          <cell r="E151" t="str">
            <v>UNITÁRIO (R$)</v>
          </cell>
          <cell r="F151" t="str">
            <v>SUB TOTAL (R$)</v>
          </cell>
        </row>
        <row r="152">
          <cell r="F152">
            <v>0</v>
          </cell>
        </row>
        <row r="153">
          <cell r="A153" t="str">
            <v>00006113</v>
          </cell>
          <cell r="B153" t="str">
            <v>Ajudante de Eletricista</v>
          </cell>
          <cell r="C153" t="str">
            <v>h</v>
          </cell>
          <cell r="D153">
            <v>0.16</v>
          </cell>
          <cell r="E153">
            <v>8.9600000000000009</v>
          </cell>
          <cell r="F153">
            <v>1.43</v>
          </cell>
        </row>
        <row r="154">
          <cell r="A154" t="str">
            <v>00002436</v>
          </cell>
          <cell r="B154" t="str">
            <v>Eletricista</v>
          </cell>
          <cell r="C154" t="str">
            <v>h</v>
          </cell>
          <cell r="D154">
            <v>0.16</v>
          </cell>
          <cell r="E154">
            <v>11.56</v>
          </cell>
          <cell r="F154">
            <v>1.85</v>
          </cell>
        </row>
        <row r="155">
          <cell r="F155">
            <v>0</v>
          </cell>
        </row>
        <row r="156">
          <cell r="F156">
            <v>0</v>
          </cell>
        </row>
        <row r="157">
          <cell r="F157">
            <v>0</v>
          </cell>
        </row>
        <row r="158">
          <cell r="F158">
            <v>0</v>
          </cell>
        </row>
        <row r="159">
          <cell r="D159" t="str">
            <v>Sub Total de Mão de Obra</v>
          </cell>
          <cell r="F159">
            <v>3.28</v>
          </cell>
        </row>
        <row r="160">
          <cell r="B160" t="str">
            <v>* Leis Sociais 123,90% já incluido no preço unitário da mão-de-obra</v>
          </cell>
          <cell r="D160" t="str">
            <v>Encargos Sociais e Trabalhista</v>
          </cell>
          <cell r="F160">
            <v>0</v>
          </cell>
        </row>
        <row r="161">
          <cell r="D161" t="str">
            <v>Total de Mão de Obra (01)</v>
          </cell>
          <cell r="F161">
            <v>3.28</v>
          </cell>
        </row>
        <row r="164">
          <cell r="A164" t="str">
            <v>MATERIAIS</v>
          </cell>
        </row>
        <row r="165">
          <cell r="A165" t="str">
            <v>CÓDIGO</v>
          </cell>
          <cell r="B165" t="str">
            <v>DESCRIÇÃO INSUMO</v>
          </cell>
          <cell r="C165" t="str">
            <v>UNIDADE</v>
          </cell>
          <cell r="D165" t="str">
            <v>COEFICIENTE</v>
          </cell>
          <cell r="E165" t="str">
            <v>UNITÁRIO (R$)</v>
          </cell>
          <cell r="F165" t="str">
            <v>SUB TOTAL (R$)</v>
          </cell>
        </row>
        <row r="167">
          <cell r="A167" t="str">
            <v>00000996</v>
          </cell>
          <cell r="B167" t="str">
            <v>Cabo Ø 25.0mm² - 0,6/1,0V</v>
          </cell>
          <cell r="C167" t="str">
            <v>m</v>
          </cell>
          <cell r="D167">
            <v>1.02</v>
          </cell>
          <cell r="E167">
            <v>10.67</v>
          </cell>
          <cell r="F167">
            <v>10.88</v>
          </cell>
        </row>
        <row r="168">
          <cell r="F168">
            <v>0</v>
          </cell>
        </row>
        <row r="169">
          <cell r="F169">
            <v>0</v>
          </cell>
        </row>
        <row r="170">
          <cell r="F170">
            <v>0</v>
          </cell>
        </row>
        <row r="171">
          <cell r="F171">
            <v>0</v>
          </cell>
        </row>
        <row r="172">
          <cell r="F172">
            <v>0</v>
          </cell>
        </row>
        <row r="173">
          <cell r="D173" t="str">
            <v>Total Materiais (02)</v>
          </cell>
          <cell r="F173">
            <v>10.88</v>
          </cell>
        </row>
        <row r="176">
          <cell r="A176" t="str">
            <v>EQUIPAMENTOS / FERRAMENTAS / OUTROS</v>
          </cell>
        </row>
        <row r="177">
          <cell r="A177" t="str">
            <v>CÓDIGO</v>
          </cell>
          <cell r="B177" t="str">
            <v>DESCRIÇÃO INSUMO</v>
          </cell>
          <cell r="C177" t="str">
            <v>UNIDADE</v>
          </cell>
          <cell r="D177" t="str">
            <v>COEFICIENTE</v>
          </cell>
          <cell r="E177" t="str">
            <v>UNITÁRIO (R$)</v>
          </cell>
          <cell r="F177" t="str">
            <v>SUB TOTAL (R$)</v>
          </cell>
        </row>
        <row r="178">
          <cell r="F178">
            <v>0</v>
          </cell>
        </row>
        <row r="179">
          <cell r="F179">
            <v>0</v>
          </cell>
        </row>
        <row r="180">
          <cell r="F180">
            <v>0</v>
          </cell>
        </row>
        <row r="181">
          <cell r="F181">
            <v>0</v>
          </cell>
        </row>
        <row r="182">
          <cell r="F182">
            <v>0</v>
          </cell>
        </row>
        <row r="183">
          <cell r="F183">
            <v>0</v>
          </cell>
        </row>
        <row r="184">
          <cell r="F184">
            <v>0</v>
          </cell>
        </row>
        <row r="185">
          <cell r="D185" t="str">
            <v>Total Equipamentos (03)</v>
          </cell>
          <cell r="F185">
            <v>0</v>
          </cell>
        </row>
        <row r="188">
          <cell r="E188" t="str">
            <v>CUSTO UNITÁRIO DO SERVIÇO = (01)+(02)+(03)</v>
          </cell>
          <cell r="F188">
            <v>14.16</v>
          </cell>
        </row>
        <row r="190">
          <cell r="B190" t="str">
            <v>* Coeficientes e insumos - Tabela do DEOSP/2009</v>
          </cell>
        </row>
        <row r="191">
          <cell r="B191" t="str">
            <v>* Preço dos Insumos - SINAPI - Sistema Nacional de Pesquisa de Custo e Indice da Construção Civil, Referência 08/2012  Página 03, código 00006113.</v>
          </cell>
        </row>
        <row r="192">
          <cell r="B192" t="str">
            <v>* Preço dos Insumos - SINAPI - Sistema Nacional de Pesquisa de Custo e Indice da Construção Civil, Referência 08/2012  Página 36, código 00002436.</v>
          </cell>
        </row>
        <row r="193">
          <cell r="B193" t="str">
            <v>* Preço dos Insumos - SINAPI - Sistema Nacional de Pesquisa de Custo e Indice da Construção Civil, Referência 08/2012  Página 13, código 00000996</v>
          </cell>
        </row>
        <row r="198">
          <cell r="A198" t="str">
            <v>ITEM</v>
          </cell>
          <cell r="B198" t="str">
            <v>DESCRIÇÃO SERVIÇO</v>
          </cell>
          <cell r="F198" t="str">
            <v>UNIDADE</v>
          </cell>
        </row>
        <row r="199">
          <cell r="A199" t="str">
            <v>13.1.7</v>
          </cell>
          <cell r="B199" t="str">
            <v xml:space="preserve">Instalacao de cabo, seção 35,00mm², isolado para 0,6/1,0kV </v>
          </cell>
          <cell r="F199" t="str">
            <v>m</v>
          </cell>
        </row>
        <row r="201">
          <cell r="A201" t="str">
            <v>MÃO DE OBRA</v>
          </cell>
        </row>
        <row r="202">
          <cell r="A202" t="str">
            <v>CÓDIGO</v>
          </cell>
          <cell r="B202" t="str">
            <v>DESCRIÇÃO INSUMO</v>
          </cell>
          <cell r="C202" t="str">
            <v>UNIDADE</v>
          </cell>
          <cell r="D202" t="str">
            <v>COEFICIENTE</v>
          </cell>
          <cell r="E202" t="str">
            <v>UNITÁRIO (R$)</v>
          </cell>
          <cell r="F202" t="str">
            <v>SUB TOTAL (R$)</v>
          </cell>
        </row>
        <row r="203">
          <cell r="F203">
            <v>0</v>
          </cell>
        </row>
        <row r="204">
          <cell r="A204" t="str">
            <v>00006113</v>
          </cell>
          <cell r="B204" t="str">
            <v>Ajudante de Eletricista</v>
          </cell>
          <cell r="C204" t="str">
            <v>h</v>
          </cell>
          <cell r="D204">
            <v>0.21</v>
          </cell>
          <cell r="E204">
            <v>8.9600000000000009</v>
          </cell>
          <cell r="F204">
            <v>1.88</v>
          </cell>
        </row>
        <row r="205">
          <cell r="A205" t="str">
            <v>00002436</v>
          </cell>
          <cell r="B205" t="str">
            <v>Eletricista</v>
          </cell>
          <cell r="C205" t="str">
            <v>h</v>
          </cell>
          <cell r="D205">
            <v>0.21</v>
          </cell>
          <cell r="E205">
            <v>11.56</v>
          </cell>
          <cell r="F205">
            <v>2.4300000000000002</v>
          </cell>
        </row>
        <row r="206">
          <cell r="F206">
            <v>0</v>
          </cell>
        </row>
        <row r="207">
          <cell r="F207">
            <v>0</v>
          </cell>
        </row>
        <row r="208">
          <cell r="F208">
            <v>0</v>
          </cell>
        </row>
        <row r="209">
          <cell r="F209">
            <v>0</v>
          </cell>
        </row>
        <row r="210">
          <cell r="D210" t="str">
            <v>Sub Total de Mão de Obra</v>
          </cell>
          <cell r="F210">
            <v>4.3099999999999996</v>
          </cell>
        </row>
        <row r="211">
          <cell r="B211" t="str">
            <v>* Leis Sociais 123,90% já incluido no preço unitário da mão-de-obra</v>
          </cell>
          <cell r="D211" t="str">
            <v>Encargos Sociais e Trabalhista</v>
          </cell>
          <cell r="F211">
            <v>0</v>
          </cell>
        </row>
        <row r="212">
          <cell r="D212" t="str">
            <v>Total de Mão de Obra (01)</v>
          </cell>
          <cell r="F212">
            <v>4.3099999999999996</v>
          </cell>
        </row>
        <row r="215">
          <cell r="A215" t="str">
            <v>MATERIAIS</v>
          </cell>
        </row>
        <row r="216">
          <cell r="A216" t="str">
            <v>CÓDIGO</v>
          </cell>
          <cell r="B216" t="str">
            <v>DESCRIÇÃO INSUMO</v>
          </cell>
          <cell r="C216" t="str">
            <v>UNIDADE</v>
          </cell>
          <cell r="D216" t="str">
            <v>COEFICIENTE</v>
          </cell>
          <cell r="E216" t="str">
            <v>UNITÁRIO (R$)</v>
          </cell>
          <cell r="F216" t="str">
            <v>SUB TOTAL (R$)</v>
          </cell>
        </row>
        <row r="218">
          <cell r="A218" t="str">
            <v>00001019</v>
          </cell>
          <cell r="B218" t="str">
            <v>Cabo Ø 35.0mm² - 0,6/1,0V</v>
          </cell>
          <cell r="C218" t="str">
            <v>m</v>
          </cell>
          <cell r="D218">
            <v>1.02</v>
          </cell>
          <cell r="E218">
            <v>14.05</v>
          </cell>
          <cell r="F218">
            <v>14.33</v>
          </cell>
        </row>
        <row r="219">
          <cell r="F219">
            <v>0</v>
          </cell>
        </row>
        <row r="220">
          <cell r="F220">
            <v>0</v>
          </cell>
        </row>
        <row r="221">
          <cell r="F221">
            <v>0</v>
          </cell>
        </row>
        <row r="222">
          <cell r="F222">
            <v>0</v>
          </cell>
        </row>
        <row r="223">
          <cell r="F223">
            <v>0</v>
          </cell>
        </row>
        <row r="224">
          <cell r="D224" t="str">
            <v>Total Materiais (02)</v>
          </cell>
          <cell r="F224">
            <v>14.33</v>
          </cell>
        </row>
        <row r="227">
          <cell r="A227" t="str">
            <v>EQUIPAMENTOS / FERRAMENTAS / OUTROS</v>
          </cell>
        </row>
        <row r="228">
          <cell r="A228" t="str">
            <v>CÓDIGO</v>
          </cell>
          <cell r="B228" t="str">
            <v>DESCRIÇÃO INSUMO</v>
          </cell>
          <cell r="C228" t="str">
            <v>UNIDADE</v>
          </cell>
          <cell r="D228" t="str">
            <v>COEFICIENTE</v>
          </cell>
          <cell r="E228" t="str">
            <v>UNITÁRIO (R$)</v>
          </cell>
          <cell r="F228" t="str">
            <v>SUB TOTAL (R$)</v>
          </cell>
        </row>
        <row r="229">
          <cell r="F229">
            <v>0</v>
          </cell>
        </row>
        <row r="230">
          <cell r="F230">
            <v>0</v>
          </cell>
        </row>
        <row r="231">
          <cell r="F231">
            <v>0</v>
          </cell>
        </row>
        <row r="232">
          <cell r="F232">
            <v>0</v>
          </cell>
        </row>
        <row r="233">
          <cell r="F233">
            <v>0</v>
          </cell>
        </row>
        <row r="234">
          <cell r="F234">
            <v>0</v>
          </cell>
        </row>
        <row r="235">
          <cell r="F235">
            <v>0</v>
          </cell>
        </row>
        <row r="236">
          <cell r="D236" t="str">
            <v>Total Equipamentos (03)</v>
          </cell>
          <cell r="F236">
            <v>0</v>
          </cell>
        </row>
        <row r="239">
          <cell r="E239" t="str">
            <v>CUSTO UNITÁRIO DO SERVIÇO = (01)+(02)+(03)</v>
          </cell>
          <cell r="F239">
            <v>18.64</v>
          </cell>
        </row>
        <row r="241">
          <cell r="B241" t="str">
            <v>* Coeficientes e insumos - Tabela do DEOSP/2009</v>
          </cell>
        </row>
        <row r="242">
          <cell r="B242" t="str">
            <v>* Preço dos Insumos - SINAPI - Sistema Nacional de Pesquisa de Custo e Indice da Construção Civil, Referência 08/2012  Página 03, código 00006113.</v>
          </cell>
        </row>
        <row r="243">
          <cell r="B243" t="str">
            <v>* Preço dos Insumos - SINAPI - Sistema Nacional de Pesquisa de Custo e Indice da Construção Civil, Referência 08/2012  Página 36, código 00002436.</v>
          </cell>
        </row>
        <row r="244">
          <cell r="B244" t="str">
            <v>* Preço dos Insumos - SINAPI - Sistema Nacional de Pesquisa de Custo e Indice da Construção Civil, Referência 08/2012  Página 13, código 00001019</v>
          </cell>
        </row>
        <row r="246">
          <cell r="A246" t="str">
            <v>ITEM</v>
          </cell>
          <cell r="B246" t="str">
            <v>DESCRIÇÃO SERVIÇO</v>
          </cell>
          <cell r="F246" t="str">
            <v>UNIDADE</v>
          </cell>
        </row>
        <row r="247">
          <cell r="A247" t="str">
            <v>13.1.8</v>
          </cell>
          <cell r="B247" t="str">
            <v xml:space="preserve">Instalacao de cabo, seção 120,00mm², isolado para 0,6/1,0kV </v>
          </cell>
          <cell r="F247" t="str">
            <v>m</v>
          </cell>
        </row>
        <row r="249">
          <cell r="A249" t="str">
            <v>MÃO DE OBRA</v>
          </cell>
        </row>
        <row r="250">
          <cell r="A250" t="str">
            <v>CÓDIGO</v>
          </cell>
          <cell r="B250" t="str">
            <v>DESCRIÇÃO INSUMO</v>
          </cell>
          <cell r="C250" t="str">
            <v>UNIDADE</v>
          </cell>
          <cell r="D250" t="str">
            <v>COEFICIENTE</v>
          </cell>
          <cell r="E250" t="str">
            <v>UNITÁRIO (R$)</v>
          </cell>
          <cell r="F250" t="str">
            <v>SUB TOTAL (R$)</v>
          </cell>
        </row>
        <row r="251">
          <cell r="F251">
            <v>0</v>
          </cell>
        </row>
        <row r="252">
          <cell r="A252" t="str">
            <v>00006113</v>
          </cell>
          <cell r="B252" t="str">
            <v>Ajudante de Eletricista</v>
          </cell>
          <cell r="C252" t="str">
            <v>h</v>
          </cell>
          <cell r="D252">
            <v>0.46</v>
          </cell>
          <cell r="E252">
            <v>8.9600000000000009</v>
          </cell>
          <cell r="F252">
            <v>4.12</v>
          </cell>
        </row>
        <row r="253">
          <cell r="A253" t="str">
            <v>00002436</v>
          </cell>
          <cell r="B253" t="str">
            <v>Eletricista</v>
          </cell>
          <cell r="C253" t="str">
            <v>h</v>
          </cell>
          <cell r="D253">
            <v>0.46</v>
          </cell>
          <cell r="E253">
            <v>11.56</v>
          </cell>
          <cell r="F253">
            <v>5.32</v>
          </cell>
        </row>
        <row r="254">
          <cell r="F254">
            <v>0</v>
          </cell>
        </row>
        <row r="255">
          <cell r="F255">
            <v>0</v>
          </cell>
        </row>
        <row r="256">
          <cell r="F256">
            <v>0</v>
          </cell>
        </row>
        <row r="257">
          <cell r="F257">
            <v>0</v>
          </cell>
        </row>
        <row r="258">
          <cell r="D258" t="str">
            <v>Sub Total de Mão de Obra</v>
          </cell>
          <cell r="F258">
            <v>9.44</v>
          </cell>
        </row>
        <row r="259">
          <cell r="B259" t="str">
            <v>* Leis Sociais 123,90% já incluido no preço unitário da mão-de-obra</v>
          </cell>
          <cell r="D259" t="str">
            <v>Encargos Sociais e Trabalhista</v>
          </cell>
          <cell r="F259">
            <v>0</v>
          </cell>
        </row>
        <row r="260">
          <cell r="D260" t="str">
            <v>Total de Mão de Obra (01)</v>
          </cell>
          <cell r="F260">
            <v>9.44</v>
          </cell>
        </row>
        <row r="263">
          <cell r="A263" t="str">
            <v>MATERIAIS</v>
          </cell>
        </row>
        <row r="264">
          <cell r="A264" t="str">
            <v>CÓDIGO</v>
          </cell>
          <cell r="B264" t="str">
            <v>DESCRIÇÃO INSUMO</v>
          </cell>
          <cell r="C264" t="str">
            <v>UNIDADE</v>
          </cell>
          <cell r="D264" t="str">
            <v>COEFICIENTE</v>
          </cell>
          <cell r="E264" t="str">
            <v>UNITÁRIO (R$)</v>
          </cell>
          <cell r="F264" t="str">
            <v>SUB TOTAL (R$)</v>
          </cell>
        </row>
        <row r="266">
          <cell r="A266" t="str">
            <v>00001017</v>
          </cell>
          <cell r="B266" t="str">
            <v>Cabo Ø 120.0mm² - 0,6/1,0V</v>
          </cell>
          <cell r="C266" t="str">
            <v>m</v>
          </cell>
          <cell r="D266">
            <v>1.02</v>
          </cell>
          <cell r="E266">
            <v>43.07</v>
          </cell>
          <cell r="F266">
            <v>43.93</v>
          </cell>
        </row>
        <row r="267">
          <cell r="F267">
            <v>0</v>
          </cell>
        </row>
        <row r="268">
          <cell r="F268">
            <v>0</v>
          </cell>
        </row>
        <row r="269">
          <cell r="F269">
            <v>0</v>
          </cell>
        </row>
        <row r="270">
          <cell r="F270">
            <v>0</v>
          </cell>
        </row>
        <row r="271">
          <cell r="F271">
            <v>0</v>
          </cell>
        </row>
        <row r="272">
          <cell r="D272" t="str">
            <v>Total Materiais (02)</v>
          </cell>
          <cell r="F272">
            <v>43.93</v>
          </cell>
        </row>
        <row r="275">
          <cell r="A275" t="str">
            <v>EQUIPAMENTOS / FERRAMENTAS / OUTROS</v>
          </cell>
        </row>
        <row r="276">
          <cell r="A276" t="str">
            <v>CÓDIGO</v>
          </cell>
          <cell r="B276" t="str">
            <v>DESCRIÇÃO INSUMO</v>
          </cell>
          <cell r="C276" t="str">
            <v>UNIDADE</v>
          </cell>
          <cell r="D276" t="str">
            <v>COEFICIENTE</v>
          </cell>
          <cell r="E276" t="str">
            <v>UNITÁRIO (R$)</v>
          </cell>
          <cell r="F276" t="str">
            <v>SUB TOTAL (R$)</v>
          </cell>
        </row>
        <row r="277">
          <cell r="F277">
            <v>0</v>
          </cell>
        </row>
        <row r="278">
          <cell r="F278">
            <v>0</v>
          </cell>
        </row>
        <row r="279">
          <cell r="F279">
            <v>0</v>
          </cell>
        </row>
        <row r="280">
          <cell r="F280">
            <v>0</v>
          </cell>
        </row>
        <row r="281">
          <cell r="F281">
            <v>0</v>
          </cell>
        </row>
        <row r="282">
          <cell r="F282">
            <v>0</v>
          </cell>
        </row>
        <row r="283">
          <cell r="F283">
            <v>0</v>
          </cell>
        </row>
        <row r="284">
          <cell r="D284" t="str">
            <v>Total Equipamentos (03)</v>
          </cell>
          <cell r="F284">
            <v>0</v>
          </cell>
        </row>
        <row r="287">
          <cell r="E287" t="str">
            <v>CUSTO UNITÁRIO DO SERVIÇO = (01)+(02)+(03)</v>
          </cell>
          <cell r="F287">
            <v>53.37</v>
          </cell>
        </row>
        <row r="289">
          <cell r="B289" t="str">
            <v>* Coeficientes e insumos - Tabela do DEOSP/2009</v>
          </cell>
        </row>
        <row r="290">
          <cell r="B290" t="str">
            <v>* Preço dos Insumos - SINAPI - Sistema Nacional de Pesquisa de Custo e Indice da Construção Civil, Referência 08/2012  Página 03, código 00006113.</v>
          </cell>
        </row>
        <row r="291">
          <cell r="B291" t="str">
            <v>* Preço dos Insumos - SINAPI - Sistema Nacional de Pesquisa de Custo e Indice da Construção Civil, Referência 08/2012  Página 36, código 00002436.</v>
          </cell>
        </row>
        <row r="292">
          <cell r="B292" t="str">
            <v>* Preço dos Insumos - SINAPI - Sistema Nacional de Pesquisa de Custo e Indice da Construção Civil, Referência 08/2012  Página 13, código 00001017</v>
          </cell>
        </row>
        <row r="295">
          <cell r="A295" t="str">
            <v>ITEM</v>
          </cell>
          <cell r="B295" t="str">
            <v>DESCRIÇÃO SERVIÇO</v>
          </cell>
          <cell r="F295" t="str">
            <v>UNIDADE</v>
          </cell>
        </row>
        <row r="296">
          <cell r="A296" t="str">
            <v>13.1.9</v>
          </cell>
          <cell r="B296" t="str">
            <v xml:space="preserve">Instalacao de cabo, seção 185,00mm², isolado para 0,6/1,0kV </v>
          </cell>
          <cell r="F296" t="str">
            <v>m</v>
          </cell>
        </row>
        <row r="298">
          <cell r="A298" t="str">
            <v>MÃO DE OBRA</v>
          </cell>
        </row>
        <row r="299">
          <cell r="A299" t="str">
            <v>CÓDIGO</v>
          </cell>
          <cell r="B299" t="str">
            <v>DESCRIÇÃO INSUMO</v>
          </cell>
          <cell r="C299" t="str">
            <v>UNIDADE</v>
          </cell>
          <cell r="D299" t="str">
            <v>COEFICIENTE</v>
          </cell>
          <cell r="E299" t="str">
            <v>UNITÁRIO (R$)</v>
          </cell>
          <cell r="F299" t="str">
            <v>SUB TOTAL (R$)</v>
          </cell>
        </row>
        <row r="300">
          <cell r="F300">
            <v>0</v>
          </cell>
        </row>
        <row r="301">
          <cell r="A301" t="str">
            <v>00006113</v>
          </cell>
          <cell r="B301" t="str">
            <v>Ajudante de Eletricista</v>
          </cell>
          <cell r="C301" t="str">
            <v>h</v>
          </cell>
          <cell r="D301">
            <v>0.74</v>
          </cell>
          <cell r="E301">
            <v>8.9600000000000009</v>
          </cell>
          <cell r="F301">
            <v>6.63</v>
          </cell>
        </row>
        <row r="302">
          <cell r="A302" t="str">
            <v>00002436</v>
          </cell>
          <cell r="B302" t="str">
            <v>Eletricista</v>
          </cell>
          <cell r="C302" t="str">
            <v>h</v>
          </cell>
          <cell r="D302">
            <v>0.74</v>
          </cell>
          <cell r="E302">
            <v>11.56</v>
          </cell>
          <cell r="F302">
            <v>8.5500000000000007</v>
          </cell>
        </row>
        <row r="303">
          <cell r="F303">
            <v>0</v>
          </cell>
        </row>
        <row r="304">
          <cell r="F304">
            <v>0</v>
          </cell>
        </row>
        <row r="305">
          <cell r="F305">
            <v>0</v>
          </cell>
        </row>
        <row r="306">
          <cell r="F306">
            <v>0</v>
          </cell>
        </row>
        <row r="307">
          <cell r="D307" t="str">
            <v>Sub Total de Mão de Obra</v>
          </cell>
          <cell r="F307">
            <v>15.18</v>
          </cell>
        </row>
        <row r="308">
          <cell r="B308" t="str">
            <v>* Leis Sociais 123,90% já incluido no preço unitário da mão-de-obra</v>
          </cell>
          <cell r="D308" t="str">
            <v>Encargos Sociais e Trabalhista</v>
          </cell>
          <cell r="F308">
            <v>0</v>
          </cell>
        </row>
        <row r="309">
          <cell r="D309" t="str">
            <v>Total de Mão de Obra (01)</v>
          </cell>
          <cell r="F309">
            <v>15.18</v>
          </cell>
        </row>
        <row r="312">
          <cell r="A312" t="str">
            <v>MATERIAIS</v>
          </cell>
        </row>
        <row r="313">
          <cell r="A313" t="str">
            <v>CÓDIGO</v>
          </cell>
          <cell r="B313" t="str">
            <v>DESCRIÇÃO INSUMO</v>
          </cell>
          <cell r="C313" t="str">
            <v>UNIDADE</v>
          </cell>
          <cell r="D313" t="str">
            <v>COEFICIENTE</v>
          </cell>
          <cell r="E313" t="str">
            <v>UNITÁRIO (R$)</v>
          </cell>
          <cell r="F313" t="str">
            <v>SUB TOTAL (R$)</v>
          </cell>
        </row>
        <row r="315">
          <cell r="A315" t="str">
            <v>00001000</v>
          </cell>
          <cell r="B315" t="str">
            <v>Cabo Ø 185.0mm² - 0,6/1,0V</v>
          </cell>
          <cell r="C315" t="str">
            <v>m</v>
          </cell>
          <cell r="D315">
            <v>1.02</v>
          </cell>
          <cell r="E315">
            <v>67.05</v>
          </cell>
          <cell r="F315">
            <v>68.39</v>
          </cell>
        </row>
        <row r="316">
          <cell r="F316">
            <v>0</v>
          </cell>
        </row>
        <row r="317">
          <cell r="F317">
            <v>0</v>
          </cell>
        </row>
        <row r="318">
          <cell r="F318">
            <v>0</v>
          </cell>
        </row>
        <row r="319">
          <cell r="F319">
            <v>0</v>
          </cell>
        </row>
        <row r="320">
          <cell r="F320">
            <v>0</v>
          </cell>
        </row>
        <row r="321">
          <cell r="D321" t="str">
            <v>Total Materiais (02)</v>
          </cell>
          <cell r="F321">
            <v>68.39</v>
          </cell>
        </row>
        <row r="324">
          <cell r="A324" t="str">
            <v>EQUIPAMENTOS / FERRAMENTAS / OUTROS</v>
          </cell>
        </row>
        <row r="325">
          <cell r="A325" t="str">
            <v>CÓDIGO</v>
          </cell>
          <cell r="B325" t="str">
            <v>DESCRIÇÃO INSUMO</v>
          </cell>
          <cell r="C325" t="str">
            <v>UNIDADE</v>
          </cell>
          <cell r="D325" t="str">
            <v>COEFICIENTE</v>
          </cell>
          <cell r="E325" t="str">
            <v>UNITÁRIO (R$)</v>
          </cell>
          <cell r="F325" t="str">
            <v>SUB TOTAL (R$)</v>
          </cell>
        </row>
        <row r="326">
          <cell r="F326">
            <v>0</v>
          </cell>
        </row>
        <row r="327">
          <cell r="F327">
            <v>0</v>
          </cell>
        </row>
        <row r="328">
          <cell r="F328">
            <v>0</v>
          </cell>
        </row>
        <row r="329">
          <cell r="F329">
            <v>0</v>
          </cell>
        </row>
        <row r="330">
          <cell r="F330">
            <v>0</v>
          </cell>
        </row>
        <row r="331">
          <cell r="F331">
            <v>0</v>
          </cell>
        </row>
        <row r="332">
          <cell r="F332">
            <v>0</v>
          </cell>
        </row>
        <row r="333">
          <cell r="D333" t="str">
            <v>Total Equipamentos (03)</v>
          </cell>
          <cell r="F333">
            <v>0</v>
          </cell>
        </row>
        <row r="336">
          <cell r="E336" t="str">
            <v>CUSTO UNITÁRIO DO SERVIÇO = (01)+(02)+(03)</v>
          </cell>
          <cell r="F336">
            <v>83.57</v>
          </cell>
        </row>
        <row r="338">
          <cell r="B338" t="str">
            <v>* Coeficientes e insumos - Tabela do DEOSP/2009</v>
          </cell>
        </row>
        <row r="339">
          <cell r="B339" t="str">
            <v>* Preço dos Insumos - SINAPI - Sistema Nacional de Pesquisa de Custo e Indice da Construção Civil, Referência 08/2012  Página 03, código 00006113.</v>
          </cell>
        </row>
        <row r="340">
          <cell r="B340" t="str">
            <v>* Preço dos Insumos - SINAPI - Sistema Nacional de Pesquisa de Custo e Indice da Construção Civil, Referência 08/2012  Página 36, código 00002436.</v>
          </cell>
        </row>
        <row r="341">
          <cell r="B341" t="str">
            <v>* Preço dos Insumos - SINAPI - Sistema Nacional de Pesquisa de Custo e Indice da Construção Civil, Referência 08/2012  Página 13, código 00001000</v>
          </cell>
        </row>
        <row r="343">
          <cell r="A343" t="str">
            <v>ITEM</v>
          </cell>
          <cell r="B343" t="str">
            <v>DESCRIÇÃO SERVIÇO</v>
          </cell>
          <cell r="F343" t="str">
            <v>UNIDADE</v>
          </cell>
        </row>
        <row r="344">
          <cell r="A344" t="str">
            <v>13.1.10</v>
          </cell>
          <cell r="B344" t="str">
            <v xml:space="preserve">Instalacao de cabo, seção 240,00mm², isolado para 0,6/1,0kV </v>
          </cell>
          <cell r="F344" t="str">
            <v>m</v>
          </cell>
        </row>
        <row r="346">
          <cell r="A346" t="str">
            <v>MÃO DE OBRA</v>
          </cell>
        </row>
        <row r="347">
          <cell r="A347" t="str">
            <v>CÓDIGO</v>
          </cell>
          <cell r="B347" t="str">
            <v>DESCRIÇÃO INSUMO</v>
          </cell>
          <cell r="C347" t="str">
            <v>UNIDADE</v>
          </cell>
          <cell r="D347" t="str">
            <v>COEFICIENTE</v>
          </cell>
          <cell r="E347" t="str">
            <v>UNITÁRIO (R$)</v>
          </cell>
          <cell r="F347" t="str">
            <v>SUB TOTAL (R$)</v>
          </cell>
        </row>
        <row r="348">
          <cell r="F348">
            <v>0</v>
          </cell>
        </row>
        <row r="349">
          <cell r="A349" t="str">
            <v>00006113</v>
          </cell>
          <cell r="B349" t="str">
            <v>Ajudante de Eletricista</v>
          </cell>
          <cell r="C349" t="str">
            <v>h</v>
          </cell>
          <cell r="D349">
            <v>0.92</v>
          </cell>
          <cell r="E349">
            <v>8.9600000000000009</v>
          </cell>
          <cell r="F349">
            <v>8.24</v>
          </cell>
        </row>
        <row r="350">
          <cell r="A350" t="str">
            <v>00002436</v>
          </cell>
          <cell r="B350" t="str">
            <v>Eletricista</v>
          </cell>
          <cell r="C350" t="str">
            <v>h</v>
          </cell>
          <cell r="D350">
            <v>0.92</v>
          </cell>
          <cell r="E350">
            <v>11.56</v>
          </cell>
          <cell r="F350">
            <v>10.64</v>
          </cell>
        </row>
        <row r="351">
          <cell r="F351">
            <v>0</v>
          </cell>
        </row>
        <row r="352">
          <cell r="F352">
            <v>0</v>
          </cell>
        </row>
        <row r="353">
          <cell r="F353">
            <v>0</v>
          </cell>
        </row>
        <row r="354">
          <cell r="F354">
            <v>0</v>
          </cell>
        </row>
        <row r="355">
          <cell r="D355" t="str">
            <v>Sub Total de Mão de Obra</v>
          </cell>
          <cell r="F355">
            <v>18.88</v>
          </cell>
        </row>
        <row r="356">
          <cell r="B356" t="str">
            <v>* Leis Sociais 123,90% já incluido no preço unitário da mão-de-obra</v>
          </cell>
          <cell r="D356" t="str">
            <v>Encargos Sociais e Trabalhista</v>
          </cell>
          <cell r="F356">
            <v>0</v>
          </cell>
        </row>
        <row r="357">
          <cell r="D357" t="str">
            <v>Total de Mão de Obra (01)</v>
          </cell>
          <cell r="F357">
            <v>18.88</v>
          </cell>
        </row>
        <row r="360">
          <cell r="A360" t="str">
            <v>MATERIAIS</v>
          </cell>
        </row>
        <row r="361">
          <cell r="A361" t="str">
            <v>CÓDIGO</v>
          </cell>
          <cell r="B361" t="str">
            <v>DESCRIÇÃO INSUMO</v>
          </cell>
          <cell r="C361" t="str">
            <v>UNIDADE</v>
          </cell>
          <cell r="D361" t="str">
            <v>COEFICIENTE</v>
          </cell>
          <cell r="E361" t="str">
            <v>UNITÁRIO (R$)</v>
          </cell>
          <cell r="F361" t="str">
            <v>SUB TOTAL (R$)</v>
          </cell>
        </row>
        <row r="363">
          <cell r="A363" t="str">
            <v>000001015</v>
          </cell>
          <cell r="B363" t="str">
            <v>Cabo Ø 240.0mm² - 0,6/1,0V</v>
          </cell>
          <cell r="C363" t="str">
            <v>m</v>
          </cell>
          <cell r="D363">
            <v>1.02</v>
          </cell>
          <cell r="E363">
            <v>90.81</v>
          </cell>
          <cell r="F363">
            <v>92.63</v>
          </cell>
        </row>
        <row r="364">
          <cell r="F364">
            <v>0</v>
          </cell>
        </row>
        <row r="365">
          <cell r="F365">
            <v>0</v>
          </cell>
        </row>
        <row r="366">
          <cell r="F366">
            <v>0</v>
          </cell>
        </row>
        <row r="367">
          <cell r="F367">
            <v>0</v>
          </cell>
        </row>
        <row r="368">
          <cell r="F368">
            <v>0</v>
          </cell>
        </row>
        <row r="369">
          <cell r="D369" t="str">
            <v>Total Materiais (02)</v>
          </cell>
          <cell r="F369">
            <v>92.63</v>
          </cell>
        </row>
        <row r="372">
          <cell r="A372" t="str">
            <v>EQUIPAMENTOS / FERRAMENTAS / OUTROS</v>
          </cell>
        </row>
        <row r="373">
          <cell r="A373" t="str">
            <v>CÓDIGO</v>
          </cell>
          <cell r="B373" t="str">
            <v>DESCRIÇÃO INSUMO</v>
          </cell>
          <cell r="C373" t="str">
            <v>UNIDADE</v>
          </cell>
          <cell r="D373" t="str">
            <v>COEFICIENTE</v>
          </cell>
          <cell r="E373" t="str">
            <v>UNITÁRIO (R$)</v>
          </cell>
          <cell r="F373" t="str">
            <v>SUB TOTAL (R$)</v>
          </cell>
        </row>
        <row r="374">
          <cell r="F374">
            <v>0</v>
          </cell>
        </row>
        <row r="375">
          <cell r="F375">
            <v>0</v>
          </cell>
        </row>
        <row r="376">
          <cell r="F376">
            <v>0</v>
          </cell>
        </row>
        <row r="377">
          <cell r="F377">
            <v>0</v>
          </cell>
        </row>
        <row r="378">
          <cell r="F378">
            <v>0</v>
          </cell>
        </row>
        <row r="379">
          <cell r="D379" t="str">
            <v>Total Equipamentos (03)</v>
          </cell>
          <cell r="F379">
            <v>0</v>
          </cell>
        </row>
        <row r="382">
          <cell r="E382" t="str">
            <v>CUSTO UNITÁRIO DO SERVIÇO = (01)+(02)+(03)</v>
          </cell>
          <cell r="F382">
            <v>111.51</v>
          </cell>
        </row>
        <row r="384">
          <cell r="B384" t="str">
            <v>* Coeficientes e insumos - Tabela do DEOSP/2009</v>
          </cell>
        </row>
        <row r="385">
          <cell r="B385" t="str">
            <v>* Preço dos Insumos - SINAPI - Sistema Nacional de Pesquisa de Custo e Indice da Construção Civil, Referência 08/2012  Página 03, código 00006113.</v>
          </cell>
        </row>
        <row r="386">
          <cell r="B386" t="str">
            <v>* Preço dos Insumos - SINAPI - Sistema Nacional de Pesquisa de Custo e Indice da Construção Civil, Referência 08/2012  Página 36, código 00002436.</v>
          </cell>
        </row>
        <row r="387">
          <cell r="B387" t="str">
            <v>* Preço dos Insumos - SINAPI - Sistema Nacional de Pesquisa de Custo e Indice da Construção Civil, Referência 08/2012  Página 14, código 000001015</v>
          </cell>
        </row>
        <row r="390">
          <cell r="A390" t="str">
            <v>ITEM</v>
          </cell>
          <cell r="B390" t="str">
            <v>DESCRIÇÃO SERVIÇO</v>
          </cell>
          <cell r="F390" t="str">
            <v>UNIDADE</v>
          </cell>
        </row>
        <row r="391">
          <cell r="A391" t="str">
            <v>13.1.11</v>
          </cell>
          <cell r="B391" t="str">
            <v xml:space="preserve">Instalacao de cabo, seção 400,00mm², isolado para 0,6/1,0kV </v>
          </cell>
          <cell r="F391" t="str">
            <v>m</v>
          </cell>
        </row>
        <row r="393">
          <cell r="A393" t="str">
            <v>MÃO DE OBRA</v>
          </cell>
        </row>
        <row r="394">
          <cell r="A394" t="str">
            <v>CÓDIGO</v>
          </cell>
          <cell r="B394" t="str">
            <v>DESCRIÇÃO INSUMO</v>
          </cell>
          <cell r="C394" t="str">
            <v>UNIDADE</v>
          </cell>
          <cell r="D394" t="str">
            <v>COEFICIENTE</v>
          </cell>
          <cell r="E394" t="str">
            <v>UNITÁRIO (R$)</v>
          </cell>
          <cell r="F394" t="str">
            <v>SUB TOTAL (R$)</v>
          </cell>
        </row>
        <row r="395">
          <cell r="F395">
            <v>0</v>
          </cell>
        </row>
        <row r="396">
          <cell r="A396" t="str">
            <v>00006113</v>
          </cell>
          <cell r="B396" t="str">
            <v>Ajudante de Eletricista</v>
          </cell>
          <cell r="C396" t="str">
            <v>h</v>
          </cell>
          <cell r="D396">
            <v>1.1499999999999999</v>
          </cell>
          <cell r="E396">
            <v>8.9600000000000009</v>
          </cell>
          <cell r="F396">
            <v>10.3</v>
          </cell>
        </row>
        <row r="397">
          <cell r="A397" t="str">
            <v>00002436</v>
          </cell>
          <cell r="B397" t="str">
            <v>Eletricista</v>
          </cell>
          <cell r="C397" t="str">
            <v>h</v>
          </cell>
          <cell r="D397">
            <v>1.1499999999999999</v>
          </cell>
          <cell r="E397">
            <v>11.56</v>
          </cell>
          <cell r="F397">
            <v>13.29</v>
          </cell>
        </row>
        <row r="398">
          <cell r="F398">
            <v>0</v>
          </cell>
        </row>
        <row r="399">
          <cell r="F399">
            <v>0</v>
          </cell>
        </row>
        <row r="400">
          <cell r="F400">
            <v>0</v>
          </cell>
        </row>
        <row r="401">
          <cell r="F401">
            <v>0</v>
          </cell>
        </row>
        <row r="402">
          <cell r="D402" t="str">
            <v>Sub Total de Mão de Obra</v>
          </cell>
          <cell r="F402">
            <v>23.59</v>
          </cell>
        </row>
        <row r="403">
          <cell r="B403" t="str">
            <v>* Leis Sociais 123,90% já incluido no preço unitário da mão-de-obra</v>
          </cell>
          <cell r="D403" t="str">
            <v>Encargos Sociais e Trabalhista</v>
          </cell>
          <cell r="F403">
            <v>0</v>
          </cell>
        </row>
        <row r="404">
          <cell r="D404" t="str">
            <v>Total de Mão de Obra (01)</v>
          </cell>
          <cell r="F404">
            <v>23.59</v>
          </cell>
        </row>
        <row r="407">
          <cell r="A407" t="str">
            <v>MATERIAIS</v>
          </cell>
        </row>
        <row r="408">
          <cell r="A408" t="str">
            <v>CÓDIGO</v>
          </cell>
          <cell r="B408" t="str">
            <v>DESCRIÇÃO INSUMO</v>
          </cell>
          <cell r="C408" t="str">
            <v>UNIDADE</v>
          </cell>
          <cell r="D408" t="str">
            <v>COEFICIENTE</v>
          </cell>
          <cell r="E408" t="str">
            <v>UNITÁRIO (R$)</v>
          </cell>
          <cell r="F408" t="str">
            <v>SUB TOTAL (R$)</v>
          </cell>
        </row>
        <row r="410">
          <cell r="A410" t="str">
            <v>00000992</v>
          </cell>
          <cell r="B410" t="str">
            <v>Cabo Ø 400.0mm² - 0,6/1,0V</v>
          </cell>
          <cell r="C410" t="str">
            <v>m</v>
          </cell>
          <cell r="D410">
            <v>1.02</v>
          </cell>
          <cell r="E410">
            <v>126.53</v>
          </cell>
          <cell r="F410">
            <v>129.06</v>
          </cell>
        </row>
        <row r="411">
          <cell r="F411">
            <v>0</v>
          </cell>
        </row>
        <row r="412">
          <cell r="F412">
            <v>0</v>
          </cell>
        </row>
        <row r="413">
          <cell r="F413">
            <v>0</v>
          </cell>
        </row>
        <row r="414">
          <cell r="F414">
            <v>0</v>
          </cell>
        </row>
        <row r="415">
          <cell r="F415">
            <v>0</v>
          </cell>
        </row>
        <row r="416">
          <cell r="D416" t="str">
            <v>Total Materiais (02)</v>
          </cell>
          <cell r="F416">
            <v>129.06</v>
          </cell>
        </row>
        <row r="419">
          <cell r="A419" t="str">
            <v>EQUIPAMENTOS / FERRAMENTAS / OUTROS</v>
          </cell>
        </row>
        <row r="420">
          <cell r="A420" t="str">
            <v>CÓDIGO</v>
          </cell>
          <cell r="B420" t="str">
            <v>DESCRIÇÃO INSUMO</v>
          </cell>
          <cell r="C420" t="str">
            <v>UNIDADE</v>
          </cell>
          <cell r="D420" t="str">
            <v>COEFICIENTE</v>
          </cell>
          <cell r="E420" t="str">
            <v>UNITÁRIO (R$)</v>
          </cell>
          <cell r="F420" t="str">
            <v>SUB TOTAL (R$)</v>
          </cell>
        </row>
        <row r="421">
          <cell r="F421">
            <v>0</v>
          </cell>
        </row>
        <row r="422">
          <cell r="F422">
            <v>0</v>
          </cell>
        </row>
        <row r="423">
          <cell r="F423">
            <v>0</v>
          </cell>
        </row>
        <row r="424">
          <cell r="F424">
            <v>0</v>
          </cell>
        </row>
        <row r="425">
          <cell r="F425">
            <v>0</v>
          </cell>
        </row>
        <row r="426">
          <cell r="D426" t="str">
            <v>Total Equipamentos (03)</v>
          </cell>
          <cell r="F426">
            <v>0</v>
          </cell>
        </row>
        <row r="429">
          <cell r="E429" t="str">
            <v>CUSTO UNITÁRIO DO SERVIÇO = (01)+(02)+(03)</v>
          </cell>
          <cell r="F429">
            <v>152.65</v>
          </cell>
        </row>
        <row r="431">
          <cell r="B431" t="str">
            <v>* Coeficientes e insumos - Tabela do DEOSP/2009</v>
          </cell>
        </row>
        <row r="432">
          <cell r="B432" t="str">
            <v>* Preço dos Insumos - SINAPI - Sistema Nacional de Pesquisa de Custo e Indice da Construção Civil, Referência 08/2012  Página 03, código 00006113.</v>
          </cell>
        </row>
        <row r="433">
          <cell r="B433" t="str">
            <v>* Preço dos Insumos - SINAPI - Sistema Nacional de Pesquisa de Custo e Indice da Construção Civil, Referência 08/2012  Página 36, código 00002436.</v>
          </cell>
        </row>
        <row r="434">
          <cell r="B434" t="str">
            <v>* Preço dos Insumos - SINAPI - Sistema Nacional de Pesquisa de Custo e Indice da Construção Civil, Referência 08/2012  Página 14, código 000000992</v>
          </cell>
        </row>
        <row r="437">
          <cell r="A437" t="str">
            <v>CÓDIGO</v>
          </cell>
          <cell r="B437" t="str">
            <v>DESCRIÇÃO SERVIÇO</v>
          </cell>
          <cell r="F437" t="str">
            <v>UNIDADE</v>
          </cell>
        </row>
        <row r="438">
          <cell r="A438" t="str">
            <v>13.3.1</v>
          </cell>
          <cell r="B438" t="str">
            <v>Caixa de Passagem PVC 4" X 2"</v>
          </cell>
          <cell r="F438" t="str">
            <v>Unid.</v>
          </cell>
        </row>
        <row r="441">
          <cell r="A441" t="str">
            <v>MÃO DE OBRA</v>
          </cell>
        </row>
        <row r="442">
          <cell r="A442" t="str">
            <v>CÓDIGO</v>
          </cell>
          <cell r="B442" t="str">
            <v>DESCRIÇÃO INSUMO</v>
          </cell>
          <cell r="C442" t="str">
            <v>UNIDADE</v>
          </cell>
          <cell r="D442" t="str">
            <v>COEFICIENTE</v>
          </cell>
          <cell r="E442" t="str">
            <v>UNITÁRIO (R$)</v>
          </cell>
          <cell r="F442" t="str">
            <v>SUB TOTAL (R$)</v>
          </cell>
        </row>
        <row r="444">
          <cell r="A444" t="str">
            <v>00006113</v>
          </cell>
          <cell r="B444" t="str">
            <v>Ajudante de Eletricista</v>
          </cell>
          <cell r="C444" t="str">
            <v>h</v>
          </cell>
          <cell r="D444">
            <v>0.15</v>
          </cell>
          <cell r="E444">
            <v>8.9600000000000009</v>
          </cell>
          <cell r="F444">
            <v>1.34</v>
          </cell>
        </row>
        <row r="445">
          <cell r="A445" t="str">
            <v>00002436</v>
          </cell>
          <cell r="B445" t="str">
            <v>Eletricista ou Oficial de Eletricista</v>
          </cell>
          <cell r="C445" t="str">
            <v>h</v>
          </cell>
          <cell r="D445">
            <v>0.15</v>
          </cell>
          <cell r="E445">
            <v>11.56</v>
          </cell>
          <cell r="F445">
            <v>1.73</v>
          </cell>
        </row>
        <row r="450">
          <cell r="D450" t="str">
            <v>Sub Total de Mão de Obra</v>
          </cell>
          <cell r="F450">
            <v>3.07</v>
          </cell>
        </row>
        <row r="451">
          <cell r="D451" t="str">
            <v>Encargos Sociais e Trabalhista</v>
          </cell>
          <cell r="F451">
            <v>0</v>
          </cell>
        </row>
        <row r="452">
          <cell r="D452" t="str">
            <v>Total de Mão de Obra (01)</v>
          </cell>
          <cell r="F452">
            <v>3.07</v>
          </cell>
        </row>
        <row r="455">
          <cell r="A455" t="str">
            <v>MATERIAIS</v>
          </cell>
        </row>
        <row r="456">
          <cell r="A456" t="str">
            <v>CÓDIGO</v>
          </cell>
          <cell r="B456" t="str">
            <v>DESCRIÇÃO INSUMO</v>
          </cell>
          <cell r="C456" t="str">
            <v>UNIDADE</v>
          </cell>
          <cell r="D456" t="str">
            <v>COEFICIENTE</v>
          </cell>
          <cell r="E456" t="str">
            <v>UNITÁRIO (R$)</v>
          </cell>
          <cell r="F456" t="str">
            <v>SUB TOTAL (R$)</v>
          </cell>
        </row>
        <row r="458">
          <cell r="A458" t="str">
            <v>00001872</v>
          </cell>
          <cell r="B458" t="str">
            <v>Caixa de PVC 4" X 2" para Eletroduto</v>
          </cell>
          <cell r="C458" t="str">
            <v>unid</v>
          </cell>
          <cell r="D458">
            <v>1</v>
          </cell>
          <cell r="E458">
            <v>1.4</v>
          </cell>
          <cell r="F458">
            <v>1.4</v>
          </cell>
        </row>
        <row r="464">
          <cell r="D464" t="str">
            <v>Total Materiais (02)</v>
          </cell>
          <cell r="F464">
            <v>1.4</v>
          </cell>
        </row>
        <row r="467">
          <cell r="A467" t="str">
            <v>EQUIPAMENTOS / FERRAMENTAS / OUTROS</v>
          </cell>
        </row>
        <row r="468">
          <cell r="A468" t="str">
            <v>CÓDIGO</v>
          </cell>
          <cell r="B468" t="str">
            <v>DESCRIÇÃO INSUMO</v>
          </cell>
          <cell r="C468" t="str">
            <v>UNIDADE</v>
          </cell>
          <cell r="D468" t="str">
            <v>COEFICIENTE</v>
          </cell>
          <cell r="E468" t="str">
            <v>UNITÁRIO (R$)</v>
          </cell>
          <cell r="F468" t="str">
            <v>SUB TOTAL (R$)</v>
          </cell>
        </row>
        <row r="476">
          <cell r="D476" t="str">
            <v>Total Equipamentos (03)</v>
          </cell>
          <cell r="F476">
            <v>0</v>
          </cell>
        </row>
        <row r="479">
          <cell r="E479" t="str">
            <v>CUSTO UNITÁRIO DO SERVIÇO = (01)+(02)+(03)</v>
          </cell>
          <cell r="F479">
            <v>4.47</v>
          </cell>
        </row>
        <row r="481">
          <cell r="B481" t="str">
            <v>* Coeficiente dos Insumos - TCPO - Tabela de Composições de Preços para Orçamento, 13ª Edição, Pini - Pag 482 - Codigo 16132.8.14.1 (em Anexos).</v>
          </cell>
        </row>
        <row r="482">
          <cell r="B482" t="str">
            <v>* Preço dos Insumos - SINAPI - Sistema Nacional de Pesquisa de Custo e Indice da Construção Civil, Referência 08/2012, Pag 03 - Codigo 6113 (em Anexos).</v>
          </cell>
        </row>
        <row r="483">
          <cell r="B483" t="str">
            <v>* Preço dos Insumos - SINAPI - Sistema Nacional de Pesquisa de Custo e Indice da Construção Civil, Referência 08/2012, Pag 36 - Codigo 2436 (em Anexos).</v>
          </cell>
        </row>
        <row r="484">
          <cell r="B484" t="str">
            <v>* Preço dos Insumos - SINAPI - Sistema Nacional de Pesquisa de Custo e Indice da Construção Civil, Referência 08/2012, Pag 16  - Codigo 1872 (em Anexos).</v>
          </cell>
        </row>
        <row r="486">
          <cell r="A486" t="str">
            <v>CÓDIGO</v>
          </cell>
          <cell r="B486" t="str">
            <v>DESCRIÇÃO SERVIÇO</v>
          </cell>
          <cell r="F486" t="str">
            <v>UNIDADE</v>
          </cell>
        </row>
        <row r="487">
          <cell r="A487" t="str">
            <v>13.3.2</v>
          </cell>
          <cell r="B487" t="str">
            <v>Caixa Octogonal PVC para forro</v>
          </cell>
          <cell r="F487" t="str">
            <v>Unid.</v>
          </cell>
        </row>
        <row r="490">
          <cell r="A490" t="str">
            <v>MÃO DE OBRA</v>
          </cell>
        </row>
        <row r="491">
          <cell r="A491" t="str">
            <v>CÓDIGO</v>
          </cell>
          <cell r="B491" t="str">
            <v>DESCRIÇÃO INSUMO</v>
          </cell>
          <cell r="C491" t="str">
            <v>UNIDADE</v>
          </cell>
          <cell r="D491" t="str">
            <v>COEFICIENTE</v>
          </cell>
          <cell r="E491" t="str">
            <v>UNITÁRIO (R$)</v>
          </cell>
          <cell r="F491" t="str">
            <v>SUB TOTAL (R$)</v>
          </cell>
        </row>
        <row r="493">
          <cell r="A493" t="str">
            <v>00006113</v>
          </cell>
          <cell r="B493" t="str">
            <v>Ajudante de Eletricista</v>
          </cell>
          <cell r="C493" t="str">
            <v>h</v>
          </cell>
          <cell r="D493">
            <v>0.15</v>
          </cell>
          <cell r="E493">
            <v>8.9600000000000009</v>
          </cell>
          <cell r="F493">
            <v>1.34</v>
          </cell>
        </row>
        <row r="494">
          <cell r="A494" t="str">
            <v>00002436</v>
          </cell>
          <cell r="B494" t="str">
            <v>Eletricista ou Oficial de Eletricista</v>
          </cell>
          <cell r="C494" t="str">
            <v>h</v>
          </cell>
          <cell r="D494">
            <v>0.15</v>
          </cell>
          <cell r="E494">
            <v>11.56</v>
          </cell>
          <cell r="F494">
            <v>1.73</v>
          </cell>
        </row>
        <row r="499">
          <cell r="D499" t="str">
            <v>Sub Total de Mão de Obra</v>
          </cell>
          <cell r="F499">
            <v>3.07</v>
          </cell>
        </row>
        <row r="500">
          <cell r="D500" t="str">
            <v>Encargos Sociais e Trabalhista</v>
          </cell>
          <cell r="F500">
            <v>0</v>
          </cell>
        </row>
        <row r="501">
          <cell r="D501" t="str">
            <v>Total de Mão de Obra (01)</v>
          </cell>
          <cell r="F501">
            <v>3.07</v>
          </cell>
        </row>
        <row r="504">
          <cell r="A504" t="str">
            <v>MATERIAIS</v>
          </cell>
        </row>
        <row r="505">
          <cell r="A505" t="str">
            <v>CÓDIGO</v>
          </cell>
          <cell r="B505" t="str">
            <v>DESCRIÇÃO INSUMO</v>
          </cell>
          <cell r="C505" t="str">
            <v>UNIDADE</v>
          </cell>
          <cell r="D505" t="str">
            <v>COEFICIENTE</v>
          </cell>
          <cell r="E505" t="str">
            <v>UNITÁRIO (R$)</v>
          </cell>
          <cell r="F505" t="str">
            <v>SUB TOTAL (R$)</v>
          </cell>
        </row>
        <row r="507">
          <cell r="A507" t="str">
            <v>00012001</v>
          </cell>
          <cell r="B507" t="str">
            <v xml:space="preserve">Caixa PVC Octogonal -  4" X 4" </v>
          </cell>
          <cell r="C507" t="str">
            <v>unid</v>
          </cell>
          <cell r="D507">
            <v>1</v>
          </cell>
          <cell r="E507">
            <v>3.63</v>
          </cell>
          <cell r="F507">
            <v>3.63</v>
          </cell>
        </row>
        <row r="513">
          <cell r="D513" t="str">
            <v>Total Materiais (02)</v>
          </cell>
          <cell r="F513">
            <v>3.63</v>
          </cell>
        </row>
        <row r="516">
          <cell r="A516" t="str">
            <v>EQUIPAMENTOS / FERRAMENTAS / OUTROS</v>
          </cell>
        </row>
        <row r="517">
          <cell r="A517" t="str">
            <v>CÓDIGO</v>
          </cell>
          <cell r="B517" t="str">
            <v>DESCRIÇÃO INSUMO</v>
          </cell>
          <cell r="C517" t="str">
            <v>UNIDADE</v>
          </cell>
          <cell r="D517" t="str">
            <v>COEFICIENTE</v>
          </cell>
          <cell r="E517" t="str">
            <v>UNITÁRIO (R$)</v>
          </cell>
          <cell r="F517" t="str">
            <v>SUB TOTAL (R$)</v>
          </cell>
        </row>
        <row r="525">
          <cell r="D525" t="str">
            <v>Total Equipamentos (03)</v>
          </cell>
          <cell r="F525">
            <v>0</v>
          </cell>
        </row>
        <row r="528">
          <cell r="E528" t="str">
            <v>CUSTO UNITÁRIO DO SERVIÇO = (01)+(02)+(03)</v>
          </cell>
          <cell r="F528">
            <v>6.7</v>
          </cell>
        </row>
        <row r="530">
          <cell r="B530" t="str">
            <v>* Coeficiente dos Insumos - TCPO - Tabela de Composições de Preços para Orçamento, 13ª Edição, Pini - Pag 482 - Código 16132.8.14.3 (em Anexos).</v>
          </cell>
        </row>
        <row r="531">
          <cell r="B531" t="str">
            <v>* Preço dos Insumos - SINAPI - Sistema Nacional de Pesquisa de Custo e Indice da Construção Civil, Referência 08/2012, Pag 03 - Codigo 6113 (em Anexos).</v>
          </cell>
        </row>
        <row r="532">
          <cell r="B532" t="str">
            <v>* Preço dos Insumos - SINAPI - Sistema Nacional de Pesquisa de Custo e Indice da Construção Civil, Referência 08/2012, Pag 36 - Codigo 2436 (em Anexos).</v>
          </cell>
        </row>
        <row r="533">
          <cell r="B533" t="str">
            <v>* Preço dos Insumos - SINAPI - Sistema Nacional de Pesquisa de Custo e Indice da Construção Civil, Referência 08/2012, Pag 16 - Código 120001 (em Anexos).</v>
          </cell>
        </row>
        <row r="539">
          <cell r="D539" t="str">
            <v>Total Equipamentos (03)</v>
          </cell>
          <cell r="F539">
            <v>0</v>
          </cell>
        </row>
        <row r="542">
          <cell r="E542" t="str">
            <v>CUSTO UNITÁRIO DO SERVIÇO = (01)+(02)+(03)</v>
          </cell>
          <cell r="F542">
            <v>9.77</v>
          </cell>
        </row>
        <row r="544">
          <cell r="A544" t="str">
            <v>CÓDIGO</v>
          </cell>
          <cell r="B544" t="str">
            <v>DESCRIÇÃO SERVIÇO</v>
          </cell>
          <cell r="F544" t="str">
            <v>UNIDADE</v>
          </cell>
        </row>
        <row r="545">
          <cell r="A545" t="str">
            <v>13.3.3</v>
          </cell>
          <cell r="B545" t="str">
            <v>Caixa de Passagem PVC 4" X 4"</v>
          </cell>
          <cell r="F545" t="str">
            <v>Unid.</v>
          </cell>
        </row>
        <row r="548">
          <cell r="A548" t="str">
            <v>MÃO DE OBRA</v>
          </cell>
        </row>
        <row r="549">
          <cell r="A549" t="str">
            <v>CÓDIGO</v>
          </cell>
          <cell r="B549" t="str">
            <v>DESCRIÇÃO INSUMO</v>
          </cell>
          <cell r="C549" t="str">
            <v>UNIDADE</v>
          </cell>
          <cell r="D549" t="str">
            <v>COEFICIENTE</v>
          </cell>
          <cell r="E549" t="str">
            <v>UNITÁRIO (R$)</v>
          </cell>
          <cell r="F549" t="str">
            <v>SUB TOTAL (R$)</v>
          </cell>
        </row>
        <row r="551">
          <cell r="A551" t="str">
            <v>00006113</v>
          </cell>
          <cell r="B551" t="str">
            <v>Ajudante de Eletricista</v>
          </cell>
          <cell r="C551" t="str">
            <v>h</v>
          </cell>
          <cell r="D551">
            <v>0.15</v>
          </cell>
          <cell r="E551">
            <v>8.9600000000000009</v>
          </cell>
          <cell r="F551">
            <v>1.34</v>
          </cell>
        </row>
        <row r="552">
          <cell r="A552" t="str">
            <v>00002436</v>
          </cell>
          <cell r="B552" t="str">
            <v>Eletricista ou Oficial de Eletricista</v>
          </cell>
          <cell r="C552" t="str">
            <v>h</v>
          </cell>
          <cell r="D552">
            <v>0.15</v>
          </cell>
          <cell r="E552">
            <v>11.56</v>
          </cell>
          <cell r="F552">
            <v>1.73</v>
          </cell>
        </row>
        <row r="557">
          <cell r="D557" t="str">
            <v>Sub Total de Mão de Obra</v>
          </cell>
          <cell r="F557">
            <v>3.07</v>
          </cell>
        </row>
        <row r="558">
          <cell r="D558" t="str">
            <v>Encargos Sociais e Trabalhista</v>
          </cell>
          <cell r="F558">
            <v>0</v>
          </cell>
        </row>
        <row r="559">
          <cell r="D559" t="str">
            <v>Total de Mão de Obra (01)</v>
          </cell>
          <cell r="F559">
            <v>3.07</v>
          </cell>
        </row>
        <row r="562">
          <cell r="A562" t="str">
            <v>MATERIAIS</v>
          </cell>
        </row>
        <row r="563">
          <cell r="A563" t="str">
            <v>CÓDIGO</v>
          </cell>
          <cell r="B563" t="str">
            <v>DESCRIÇÃO INSUMO</v>
          </cell>
          <cell r="C563" t="str">
            <v>UNIDADE</v>
          </cell>
          <cell r="D563" t="str">
            <v>COEFICIENTE</v>
          </cell>
          <cell r="E563" t="str">
            <v>UNITÁRIO (R$)</v>
          </cell>
          <cell r="F563" t="str">
            <v>SUB TOTAL (R$)</v>
          </cell>
        </row>
        <row r="565">
          <cell r="A565" t="str">
            <v>00001873</v>
          </cell>
          <cell r="B565" t="str">
            <v>Caixa de PVC 4" X 4" para Eletroduto</v>
          </cell>
          <cell r="C565" t="str">
            <v>unid</v>
          </cell>
          <cell r="D565">
            <v>1</v>
          </cell>
          <cell r="E565">
            <v>2.23</v>
          </cell>
          <cell r="F565">
            <v>2.23</v>
          </cell>
        </row>
        <row r="571">
          <cell r="D571" t="str">
            <v>Total Materiais (02)</v>
          </cell>
          <cell r="F571">
            <v>2.23</v>
          </cell>
        </row>
        <row r="574">
          <cell r="A574" t="str">
            <v>EQUIPAMENTOS / FERRAMENTAS / OUTROS</v>
          </cell>
        </row>
        <row r="575">
          <cell r="A575" t="str">
            <v>CÓDIGO</v>
          </cell>
          <cell r="B575" t="str">
            <v>DESCRIÇÃO INSUMO</v>
          </cell>
          <cell r="C575" t="str">
            <v>UNIDADE</v>
          </cell>
          <cell r="D575" t="str">
            <v>COEFICIENTE</v>
          </cell>
          <cell r="E575" t="str">
            <v>UNITÁRIO (R$)</v>
          </cell>
          <cell r="F575" t="str">
            <v>SUB TOTAL (R$)</v>
          </cell>
        </row>
        <row r="583">
          <cell r="D583" t="str">
            <v>Total Equipamentos (03)</v>
          </cell>
          <cell r="F583">
            <v>0</v>
          </cell>
        </row>
        <row r="586">
          <cell r="E586" t="str">
            <v>CUSTO UNITÁRIO DO SERVIÇO = (01)+(02)+(03)</v>
          </cell>
          <cell r="F586">
            <v>5.3</v>
          </cell>
        </row>
        <row r="588">
          <cell r="B588" t="str">
            <v>* Coeficiente dos Insumos - TCPO - Tabela de Composições de Preços para Orçamento, 13ª Edição, Pini - Pag 482 - Codigo 16132.8.14.1 (em Anexos).</v>
          </cell>
        </row>
        <row r="589">
          <cell r="B589" t="str">
            <v>* Preço dos Insumos - SINAPI - Sistema Nacional de Pesquisa de Custo e Indice da Construção Civil, Referência 08/2012, Pag 03 - Codigo 6113 (em Anexos).</v>
          </cell>
        </row>
        <row r="590">
          <cell r="B590" t="str">
            <v>* Preço dos Insumos - SINAPI - Sistema Nacional de Pesquisa de Custo e Indice da Construção Civil, Referência 08/2012, Pag 36 - Codigo 2436 (em Anexos).</v>
          </cell>
        </row>
        <row r="591">
          <cell r="B591" t="str">
            <v>* Preço dos Insumos - SINAPI - Sistema Nacional de Pesquisa de Custo e Indice da Construção Civil, Referência 08/2012, Pag 16  - Codigo 1873 (em Anexos).</v>
          </cell>
        </row>
        <row r="600">
          <cell r="A600" t="str">
            <v>CÓDIGO</v>
          </cell>
          <cell r="B600" t="str">
            <v>DESCRIÇÃO SERVIÇO</v>
          </cell>
          <cell r="F600" t="str">
            <v>UNIDADE</v>
          </cell>
        </row>
        <row r="601">
          <cell r="A601" t="str">
            <v>13.5.2</v>
          </cell>
          <cell r="B601" t="str">
            <v>Tomadas de embutir 2P + T Universal</v>
          </cell>
          <cell r="F601" t="str">
            <v>unid</v>
          </cell>
        </row>
        <row r="604">
          <cell r="A604" t="str">
            <v>MÃO DE OBRA</v>
          </cell>
        </row>
        <row r="605">
          <cell r="A605" t="str">
            <v>CÓDIGO</v>
          </cell>
          <cell r="B605" t="str">
            <v>DESCRIÇÃO INSUMO</v>
          </cell>
          <cell r="C605" t="str">
            <v>UNIDADE</v>
          </cell>
          <cell r="D605" t="str">
            <v>COEFICIENTE</v>
          </cell>
          <cell r="E605" t="str">
            <v>UNITÁRIO (R$)</v>
          </cell>
          <cell r="F605" t="str">
            <v>SUB TOTAL (R$)</v>
          </cell>
        </row>
        <row r="607">
          <cell r="A607" t="str">
            <v>00006113</v>
          </cell>
          <cell r="B607" t="str">
            <v>Ajudante de Eletricista</v>
          </cell>
          <cell r="C607" t="str">
            <v>h</v>
          </cell>
          <cell r="D607">
            <v>0.28999999999999998</v>
          </cell>
          <cell r="E607">
            <v>8.9600000000000009</v>
          </cell>
          <cell r="F607">
            <v>2.6</v>
          </cell>
        </row>
        <row r="608">
          <cell r="A608" t="str">
            <v>00002436</v>
          </cell>
          <cell r="B608" t="str">
            <v>Eletricista ou Oficial de Eletricista</v>
          </cell>
          <cell r="C608" t="str">
            <v>h</v>
          </cell>
          <cell r="D608">
            <v>0.28999999999999998</v>
          </cell>
          <cell r="E608">
            <v>11.56</v>
          </cell>
          <cell r="F608">
            <v>3.35</v>
          </cell>
        </row>
        <row r="613">
          <cell r="D613" t="str">
            <v>Sub Total de Mão de Obra</v>
          </cell>
          <cell r="F613">
            <v>5.95</v>
          </cell>
        </row>
        <row r="614">
          <cell r="D614" t="str">
            <v>Encargos Sociais e Trabalhista</v>
          </cell>
          <cell r="F614">
            <v>0</v>
          </cell>
        </row>
        <row r="615">
          <cell r="D615" t="str">
            <v>Total de Mão de Obra (01)</v>
          </cell>
          <cell r="F615">
            <v>5.95</v>
          </cell>
        </row>
        <row r="618">
          <cell r="A618" t="str">
            <v>MATERIAIS</v>
          </cell>
        </row>
        <row r="619">
          <cell r="A619" t="str">
            <v>CÓDIGO</v>
          </cell>
          <cell r="B619" t="str">
            <v>DESCRIÇÃO INSUMO</v>
          </cell>
          <cell r="C619" t="str">
            <v>UNIDADE</v>
          </cell>
          <cell r="D619" t="str">
            <v>COEFICIENTE</v>
          </cell>
          <cell r="E619" t="str">
            <v>UNITÁRIO (R$)</v>
          </cell>
          <cell r="F619" t="str">
            <v>SUB TOTAL (R$)</v>
          </cell>
        </row>
        <row r="621">
          <cell r="A621" t="str">
            <v>00007529</v>
          </cell>
          <cell r="B621" t="str">
            <v>Tomada Embutir 2P + T 15A/250V Com Placa, Tipo Silentoque ou Equivalente</v>
          </cell>
          <cell r="C621" t="str">
            <v>unid</v>
          </cell>
          <cell r="D621">
            <v>1</v>
          </cell>
          <cell r="E621">
            <v>9.7799999999999994</v>
          </cell>
          <cell r="F621">
            <v>9.7799999999999994</v>
          </cell>
        </row>
        <row r="627">
          <cell r="D627" t="str">
            <v>Total Materiais (02)</v>
          </cell>
          <cell r="F627">
            <v>9.7799999999999994</v>
          </cell>
        </row>
        <row r="630">
          <cell r="A630" t="str">
            <v>EQUIPAMENTOS / FERRAMENTAS / OUTROS</v>
          </cell>
        </row>
        <row r="631">
          <cell r="A631" t="str">
            <v>CÓDIGO</v>
          </cell>
          <cell r="B631" t="str">
            <v>DESCRIÇÃO INSUMO</v>
          </cell>
          <cell r="C631" t="str">
            <v>UNIDADE</v>
          </cell>
          <cell r="D631" t="str">
            <v>COEFICIENTE</v>
          </cell>
          <cell r="E631" t="str">
            <v>UNITÁRIO (R$)</v>
          </cell>
          <cell r="F631" t="str">
            <v>SUB TOTAL (R$)</v>
          </cell>
        </row>
        <row r="639">
          <cell r="D639" t="str">
            <v>Total Equipamentos (03)</v>
          </cell>
          <cell r="F639">
            <v>0</v>
          </cell>
        </row>
        <row r="642">
          <cell r="E642" t="str">
            <v>CUSTO UNITÁRIO DO SERVIÇO = (01)+(02)+(03)</v>
          </cell>
          <cell r="F642">
            <v>15.73</v>
          </cell>
        </row>
        <row r="644">
          <cell r="B644" t="str">
            <v>* Coeficiente dos Insumos - TCPO - Tabela de Composições de Preços para Orçamento, 13ª Edição, Pini - Pág 498 - Código 16143.8.6.1 (em Anexos).</v>
          </cell>
        </row>
        <row r="645">
          <cell r="B645" t="str">
            <v>* Preço dos Insumos - SINAPI - Sistema Nacional de Pesquisa de Custo e Indice da Construção Civil, Referência 08/2012, Pag 03 - Codigo 6113 (em Anexos).</v>
          </cell>
        </row>
        <row r="646">
          <cell r="B646" t="str">
            <v>* Preço dos Insumos - SINAPI - Sistema Nacional de Pesquisa de Custo e Indice da Construção Civil, Referência 08/2012, Pag 36 - Codigo 2436 (em Anexos).</v>
          </cell>
        </row>
        <row r="647">
          <cell r="B647" t="str">
            <v>* Preço dos Insumos - SINAPI - Sistema Nacional de Pesquisa de Custo e Indice da Construção Civil, Referência 08/2012, Pág 94 - Código 7529 (em Anexos).</v>
          </cell>
        </row>
        <row r="661">
          <cell r="A661" t="str">
            <v>CÓDIGO</v>
          </cell>
          <cell r="B661" t="str">
            <v>DESCRIÇÃO SERVIÇO</v>
          </cell>
          <cell r="F661" t="str">
            <v>UNIDADE</v>
          </cell>
        </row>
        <row r="662">
          <cell r="A662" t="str">
            <v>13.5.3</v>
          </cell>
          <cell r="B662" t="str">
            <v>Tomada de Embutir de 220 V - PARA  AR CONDICIONADO</v>
          </cell>
          <cell r="F662" t="str">
            <v>unid</v>
          </cell>
        </row>
        <row r="665">
          <cell r="A665" t="str">
            <v>MÃO DE OBRA</v>
          </cell>
        </row>
        <row r="666">
          <cell r="A666" t="str">
            <v>CÓDIGO</v>
          </cell>
          <cell r="B666" t="str">
            <v>DESCRIÇÃO INSUMO</v>
          </cell>
          <cell r="C666" t="str">
            <v>UNIDADE</v>
          </cell>
          <cell r="D666" t="str">
            <v>COEFICIENTE</v>
          </cell>
          <cell r="E666" t="str">
            <v>UNITÁRIO (R$)</v>
          </cell>
          <cell r="F666" t="str">
            <v>SUB TOTAL (R$)</v>
          </cell>
        </row>
        <row r="668">
          <cell r="A668" t="str">
            <v>00006113</v>
          </cell>
          <cell r="B668" t="str">
            <v>Ajudante de Eletricista</v>
          </cell>
          <cell r="C668" t="str">
            <v>h</v>
          </cell>
          <cell r="D668">
            <v>0.28999999999999998</v>
          </cell>
          <cell r="E668">
            <v>8.9600000000000009</v>
          </cell>
          <cell r="F668">
            <v>2.6</v>
          </cell>
        </row>
        <row r="669">
          <cell r="A669" t="str">
            <v>00002436</v>
          </cell>
          <cell r="B669" t="str">
            <v>Eletricista ou Oficial de Eletricista</v>
          </cell>
          <cell r="C669" t="str">
            <v>h</v>
          </cell>
          <cell r="D669">
            <v>0.28999999999999998</v>
          </cell>
          <cell r="E669">
            <v>11.56</v>
          </cell>
          <cell r="F669">
            <v>3.35</v>
          </cell>
        </row>
        <row r="674">
          <cell r="D674" t="str">
            <v>Sub Total de Mão de Obra</v>
          </cell>
          <cell r="F674">
            <v>5.95</v>
          </cell>
        </row>
        <row r="675">
          <cell r="D675" t="str">
            <v>Encargos Sociais e Trabalhista</v>
          </cell>
          <cell r="F675">
            <v>0</v>
          </cell>
        </row>
        <row r="676">
          <cell r="D676" t="str">
            <v>Total de Mão de Obra (01)</v>
          </cell>
          <cell r="F676">
            <v>5.95</v>
          </cell>
        </row>
        <row r="679">
          <cell r="A679" t="str">
            <v>MATERIAIS</v>
          </cell>
        </row>
        <row r="680">
          <cell r="A680" t="str">
            <v>CÓDIGO</v>
          </cell>
          <cell r="B680" t="str">
            <v>DESCRIÇÃO INSUMO</v>
          </cell>
          <cell r="C680" t="str">
            <v>UNIDADE</v>
          </cell>
          <cell r="D680" t="str">
            <v>COEFICIENTE</v>
          </cell>
          <cell r="E680" t="str">
            <v>UNITÁRIO (R$)</v>
          </cell>
          <cell r="F680" t="str">
            <v>SUB TOTAL (R$)</v>
          </cell>
        </row>
        <row r="682">
          <cell r="A682" t="str">
            <v>00007531</v>
          </cell>
          <cell r="B682" t="str">
            <v>TOMADA EMBUTIR 3P 20A/250V C/PLACA, TIPO SILENTOQUE PIAL OU EQUIV</v>
          </cell>
          <cell r="C682" t="str">
            <v>unid</v>
          </cell>
          <cell r="D682">
            <v>1</v>
          </cell>
          <cell r="E682">
            <v>8.61</v>
          </cell>
          <cell r="F682">
            <v>8.61</v>
          </cell>
        </row>
        <row r="688">
          <cell r="D688" t="str">
            <v>Total Materiais (02)</v>
          </cell>
          <cell r="F688">
            <v>8.61</v>
          </cell>
        </row>
        <row r="691">
          <cell r="A691" t="str">
            <v>EQUIPAMENTOS / FERRAMENTAS / OUTROS</v>
          </cell>
        </row>
        <row r="692">
          <cell r="A692" t="str">
            <v>CÓDIGO</v>
          </cell>
          <cell r="B692" t="str">
            <v>DESCRIÇÃO INSUMO</v>
          </cell>
          <cell r="C692" t="str">
            <v>UNIDADE</v>
          </cell>
          <cell r="D692" t="str">
            <v>COEFICIENTE</v>
          </cell>
          <cell r="E692" t="str">
            <v>UNITÁRIO (R$)</v>
          </cell>
          <cell r="F692" t="str">
            <v>SUB TOTAL (R$)</v>
          </cell>
        </row>
        <row r="700">
          <cell r="D700" t="str">
            <v>Total Equipamentos (03)</v>
          </cell>
          <cell r="F700">
            <v>0</v>
          </cell>
        </row>
        <row r="703">
          <cell r="E703" t="str">
            <v>CUSTO UNITÁRIO DO SERVIÇO = (01)+(02)+(03)</v>
          </cell>
          <cell r="F703">
            <v>14.56</v>
          </cell>
        </row>
        <row r="705">
          <cell r="B705" t="str">
            <v>* Coeficiente dos Insumos - TCPO - Tabela de Composições de Preços para Orçamento, 13ª Edição, Pini - Pág 498 - Código 16143.8.6.1 (em Anexos).</v>
          </cell>
        </row>
        <row r="706">
          <cell r="B706" t="str">
            <v>* Preço dos Insumos - SINAPI - Sistema Nacional de Pesquisa de Custo e Indice da Construção Civil, Referência 08/2012, Pag 03 - Codigo 6113 (em Anexos).</v>
          </cell>
        </row>
        <row r="707">
          <cell r="B707" t="str">
            <v>* Preço dos Insumos - SINAPI - Sistema Nacional de Pesquisa de Custo e Indice da Construção Civil, Referência 08/2012, Pag 36 - Codigo 2436 (em Anexos).</v>
          </cell>
        </row>
        <row r="708">
          <cell r="B708" t="str">
            <v>* Preço dos Insumos - SINAPI - Sistema Nacional de Pesquisa de Custo e Indice da Construção Civil, Referência 08/2012, Pág 94 - Código 7531 (em Anexos).</v>
          </cell>
        </row>
        <row r="710">
          <cell r="A710" t="str">
            <v>ITEM</v>
          </cell>
          <cell r="B710" t="str">
            <v>DESCRIÇÃO SERVIÇO</v>
          </cell>
          <cell r="F710" t="str">
            <v>UNIDADE</v>
          </cell>
        </row>
        <row r="711">
          <cell r="A711" t="str">
            <v>13.6.6</v>
          </cell>
          <cell r="B711" t="str">
            <v>Poste de Metal Curvo duplo de 6M com Luminária Pública com Lâmpadas Vapor de Sódio 250W Completo</v>
          </cell>
          <cell r="F711" t="str">
            <v>und</v>
          </cell>
        </row>
        <row r="713">
          <cell r="A713" t="str">
            <v>MÃO DE OBRA</v>
          </cell>
        </row>
        <row r="714">
          <cell r="A714" t="str">
            <v>CÓDIGO</v>
          </cell>
          <cell r="B714" t="str">
            <v>DESCRIÇÃO INSUMO</v>
          </cell>
          <cell r="C714" t="str">
            <v>UNIDADE</v>
          </cell>
          <cell r="D714" t="str">
            <v>COEFICIENTE</v>
          </cell>
          <cell r="E714" t="str">
            <v>UNITÁRIO (R$)</v>
          </cell>
          <cell r="F714" t="str">
            <v>SUB TOTAL (R$)</v>
          </cell>
        </row>
        <row r="716">
          <cell r="A716" t="str">
            <v>I - 6113</v>
          </cell>
          <cell r="B716" t="str">
            <v>Ajudante de Eletricista</v>
          </cell>
          <cell r="C716" t="str">
            <v>h</v>
          </cell>
          <cell r="D716">
            <v>2</v>
          </cell>
          <cell r="E716">
            <v>8.9600000000000009</v>
          </cell>
          <cell r="F716">
            <v>17.920000000000002</v>
          </cell>
        </row>
        <row r="717">
          <cell r="A717" t="str">
            <v>I - 2436</v>
          </cell>
          <cell r="B717" t="str">
            <v>Eletricista ou Oficial de Eletricista</v>
          </cell>
          <cell r="C717" t="str">
            <v>h</v>
          </cell>
          <cell r="D717">
            <v>2</v>
          </cell>
          <cell r="E717">
            <v>11.56</v>
          </cell>
          <cell r="F717">
            <v>23.12</v>
          </cell>
        </row>
        <row r="719">
          <cell r="D719" t="str">
            <v>Sub Total de Mão de Obra</v>
          </cell>
          <cell r="F719">
            <v>41.04</v>
          </cell>
        </row>
        <row r="720">
          <cell r="D720" t="str">
            <v>Encargos Sociais e Trabalhista</v>
          </cell>
          <cell r="F720">
            <v>0</v>
          </cell>
        </row>
        <row r="721">
          <cell r="D721" t="str">
            <v>Total de Mão de Obra (01)</v>
          </cell>
          <cell r="F721">
            <v>41.04</v>
          </cell>
        </row>
        <row r="724">
          <cell r="A724" t="str">
            <v>MATERIAIS</v>
          </cell>
        </row>
        <row r="725">
          <cell r="A725" t="str">
            <v>CÓDIGO</v>
          </cell>
          <cell r="B725" t="str">
            <v>DESCRIÇÃO INSUMO</v>
          </cell>
          <cell r="C725" t="str">
            <v>UNIDADE</v>
          </cell>
          <cell r="D725" t="str">
            <v>COEFICIENTE</v>
          </cell>
          <cell r="E725" t="str">
            <v>UNITÁRIO (R$)</v>
          </cell>
          <cell r="F725" t="str">
            <v>SUB TOTAL (R$)</v>
          </cell>
        </row>
        <row r="727">
          <cell r="A727" t="str">
            <v>I - 03757</v>
          </cell>
          <cell r="B727" t="str">
            <v>Lâmpada vapor sódio 250W</v>
          </cell>
          <cell r="C727" t="str">
            <v>und</v>
          </cell>
          <cell r="D727">
            <v>2</v>
          </cell>
          <cell r="E727">
            <v>27.59</v>
          </cell>
          <cell r="F727">
            <v>55.18</v>
          </cell>
        </row>
        <row r="728">
          <cell r="A728" t="str">
            <v>I - 1082</v>
          </cell>
          <cell r="B728" t="str">
            <v>Reator p/ lâmpada vapor de sódio 250W</v>
          </cell>
          <cell r="C728" t="str">
            <v>und</v>
          </cell>
          <cell r="D728">
            <v>2</v>
          </cell>
          <cell r="E728">
            <v>88.97</v>
          </cell>
          <cell r="F728">
            <v>177.94</v>
          </cell>
        </row>
        <row r="729">
          <cell r="A729" t="str">
            <v>I - 13382</v>
          </cell>
          <cell r="B729" t="str">
            <v>Luminária Fechada P/ Iluminação Pública, Tipo ABL 50/F OU Equiv, P/ Lampada a Vapor de Mércurio de 400w</v>
          </cell>
          <cell r="C729" t="str">
            <v>und</v>
          </cell>
          <cell r="D729">
            <v>2</v>
          </cell>
          <cell r="E729">
            <v>141.75</v>
          </cell>
          <cell r="F729">
            <v>283.5</v>
          </cell>
        </row>
        <row r="730">
          <cell r="A730" t="str">
            <v>I - 14164</v>
          </cell>
          <cell r="B730" t="str">
            <v>Poste Ferro Galv. Flangeado curvo duplo Cônico Continuo, C/ Base H = 9,00M</v>
          </cell>
          <cell r="C730" t="str">
            <v>und</v>
          </cell>
          <cell r="D730">
            <v>1</v>
          </cell>
          <cell r="E730">
            <v>803.9</v>
          </cell>
          <cell r="F730">
            <v>803.9</v>
          </cell>
        </row>
        <row r="731">
          <cell r="A731" t="str">
            <v>I - 2510</v>
          </cell>
          <cell r="B731" t="str">
            <v>Rele Fotoelétrico 1000W/220V</v>
          </cell>
          <cell r="C731" t="str">
            <v>unid</v>
          </cell>
          <cell r="D731">
            <v>1</v>
          </cell>
          <cell r="E731">
            <v>23.38</v>
          </cell>
          <cell r="F731">
            <v>23.38</v>
          </cell>
        </row>
        <row r="732">
          <cell r="D732" t="str">
            <v>Total Materiais (02)</v>
          </cell>
          <cell r="F732">
            <v>1343.9</v>
          </cell>
        </row>
        <row r="735">
          <cell r="A735" t="str">
            <v>EQUIPAMENTOS / FERRAMENTAS / OUTROS</v>
          </cell>
        </row>
        <row r="736">
          <cell r="A736" t="str">
            <v>CÓDIGO</v>
          </cell>
          <cell r="B736" t="str">
            <v>DESCRIÇÃO INSUMO</v>
          </cell>
          <cell r="C736" t="str">
            <v>UNIDADE</v>
          </cell>
          <cell r="D736" t="str">
            <v>COEFICIENTE</v>
          </cell>
          <cell r="E736" t="str">
            <v>UNITÁRIO (R$)</v>
          </cell>
          <cell r="F736" t="str">
            <v>SUB TOTAL (R$)</v>
          </cell>
        </row>
        <row r="741">
          <cell r="D741" t="str">
            <v>Total Equipamentos (03)</v>
          </cell>
          <cell r="F741">
            <v>0</v>
          </cell>
        </row>
        <row r="744">
          <cell r="B744" t="str">
            <v>CUSTO UNITÁRIO DO SERVIÇO = (01)+(02)+(03)</v>
          </cell>
          <cell r="F744">
            <v>1384.94</v>
          </cell>
        </row>
        <row r="748">
          <cell r="B748" t="str">
            <v>* Coeficiente dos Insumos - TCPO - Tabela de Composições de Preços para Orçamento, 13ª Edição, Pini - Pág 502 - Código 16520.8.1.1 (em Anexos).</v>
          </cell>
        </row>
        <row r="749">
          <cell r="B749" t="str">
            <v>* Preço dos Insumos - SINAPI - Sistema Nacional de Pesquisa de Custo e Indice da Construção Civil, Referência 08/2012, Pag 03 - Codigo 6113 (em Anexos).</v>
          </cell>
        </row>
        <row r="750">
          <cell r="B750" t="str">
            <v>* Preço dos Insumos - SINAPI - Sistema Nacional de Pesquisa de Custo e Indice da Construção Civil, Referência 08/2012, Pag 36 - Codigo 2436 (em Anexos).</v>
          </cell>
        </row>
        <row r="751">
          <cell r="B751" t="str">
            <v>* Preço dos Insumos - SINAPI -Sistema Nacional de Pesquisa de Custo e Indice da Construção Civil, Referência 08/2012  Página 56, código 03757.</v>
          </cell>
        </row>
        <row r="752">
          <cell r="B752" t="str">
            <v>* Preço dos Insumos - SINAPI -Sistema Nacional de Pesquisa de Custo e Indice da Construção Civil, Referência 08/2012  Página 78, código 1082.</v>
          </cell>
        </row>
        <row r="753">
          <cell r="B753" t="str">
            <v>* Preço dos Insumos - SINAPI -  Sistema Nacional de Pesquisa de Custo e Indice da Construção Civil, Referência 08/2012 Página 58, código 13382.</v>
          </cell>
        </row>
        <row r="754">
          <cell r="B754" t="str">
            <v>* Preço dos Insumos - SINAPI -  Sistema Nacional de Pesquisa de Custo e Indice da Construção Civil, Referência 08/2011  Página 75, código 014164</v>
          </cell>
        </row>
        <row r="755">
          <cell r="B755" t="str">
            <v>* Preço dos Insumos - SINAPI - Sistema Nacional de Pesquisa de Custo e Indice da Construção Civil, Referência 08/2011, Pág 80- Código  2510 (em Anexos).</v>
          </cell>
        </row>
        <row r="762">
          <cell r="A762" t="str">
            <v>CÓDIGO</v>
          </cell>
          <cell r="B762" t="str">
            <v>DESCRIÇÃO SERVIÇO</v>
          </cell>
          <cell r="F762" t="str">
            <v>UNIDADE</v>
          </cell>
        </row>
        <row r="763">
          <cell r="A763" t="str">
            <v>13.7.2</v>
          </cell>
          <cell r="B763" t="str">
            <v>Presilia para cabo cobre nu 35mm²</v>
          </cell>
          <cell r="F763" t="str">
            <v>Unid.</v>
          </cell>
        </row>
        <row r="766">
          <cell r="A766" t="str">
            <v>MÃO DE OBRA</v>
          </cell>
        </row>
        <row r="767">
          <cell r="A767" t="str">
            <v>CÓDIGO</v>
          </cell>
          <cell r="B767" t="str">
            <v>DESCRIÇÃO INSUMO</v>
          </cell>
          <cell r="C767" t="str">
            <v>UNIDADE</v>
          </cell>
          <cell r="D767" t="str">
            <v>COEFICIENTE</v>
          </cell>
          <cell r="E767" t="str">
            <v>UNITÁRIO (R$)</v>
          </cell>
          <cell r="F767" t="str">
            <v>SUB TOTAL (R$)</v>
          </cell>
        </row>
        <row r="769">
          <cell r="A769" t="str">
            <v>00006113</v>
          </cell>
          <cell r="B769" t="str">
            <v>Ajudante de Eletricista</v>
          </cell>
          <cell r="C769" t="str">
            <v>h</v>
          </cell>
          <cell r="D769">
            <v>0.05</v>
          </cell>
          <cell r="E769">
            <v>8.9600000000000009</v>
          </cell>
          <cell r="F769">
            <v>0.45</v>
          </cell>
        </row>
        <row r="770">
          <cell r="A770" t="str">
            <v>00002436</v>
          </cell>
          <cell r="B770" t="str">
            <v>Eletricista ou Oficial de Eletricista</v>
          </cell>
          <cell r="C770" t="str">
            <v>h</v>
          </cell>
          <cell r="D770">
            <v>0.05</v>
          </cell>
          <cell r="E770">
            <v>11.56</v>
          </cell>
          <cell r="F770">
            <v>0.57999999999999996</v>
          </cell>
        </row>
        <row r="775">
          <cell r="D775" t="str">
            <v>Sub Total de Mão de Obra</v>
          </cell>
          <cell r="F775">
            <v>1.03</v>
          </cell>
        </row>
        <row r="776">
          <cell r="D776" t="str">
            <v>Encargos Sociais e Trabalhista</v>
          </cell>
          <cell r="F776">
            <v>0</v>
          </cell>
        </row>
        <row r="777">
          <cell r="D777" t="str">
            <v>Total de Mão de Obra (01)</v>
          </cell>
          <cell r="F777">
            <v>1.03</v>
          </cell>
        </row>
        <row r="780">
          <cell r="A780" t="str">
            <v>MATERIAIS</v>
          </cell>
        </row>
        <row r="781">
          <cell r="A781" t="str">
            <v>CÓDIGO</v>
          </cell>
          <cell r="B781" t="str">
            <v>DESCRIÇÃO INSUMO</v>
          </cell>
          <cell r="C781" t="str">
            <v>UNIDADE</v>
          </cell>
          <cell r="D781" t="str">
            <v>COEFICIENTE</v>
          </cell>
          <cell r="E781" t="str">
            <v>UNITÁRIO (R$)</v>
          </cell>
          <cell r="F781" t="str">
            <v>SUB TOTAL (R$)</v>
          </cell>
        </row>
        <row r="783">
          <cell r="A783" t="str">
            <v>0001577</v>
          </cell>
          <cell r="B783" t="str">
            <v>TERMINAL A COMPRESSAO EM COBRE ESTANHADO P/ CABO 35MM2</v>
          </cell>
          <cell r="C783" t="str">
            <v>unid</v>
          </cell>
          <cell r="D783">
            <v>1</v>
          </cell>
          <cell r="E783">
            <v>1.26</v>
          </cell>
          <cell r="F783">
            <v>1.26</v>
          </cell>
        </row>
        <row r="789">
          <cell r="D789" t="str">
            <v>Total Materiais (02)</v>
          </cell>
          <cell r="F789">
            <v>1.26</v>
          </cell>
        </row>
        <row r="792">
          <cell r="A792" t="str">
            <v>EQUIPAMENTOS / FERRAMENTAS / OUTROS</v>
          </cell>
        </row>
        <row r="793">
          <cell r="A793" t="str">
            <v>CÓDIGO</v>
          </cell>
          <cell r="B793" t="str">
            <v>DESCRIÇÃO INSUMO</v>
          </cell>
          <cell r="C793" t="str">
            <v>UNIDADE</v>
          </cell>
          <cell r="D793" t="str">
            <v>COEFICIENTE</v>
          </cell>
          <cell r="E793" t="str">
            <v>UNITÁRIO (R$)</v>
          </cell>
          <cell r="F793" t="str">
            <v>SUB TOTAL (R$)</v>
          </cell>
        </row>
        <row r="801">
          <cell r="D801" t="str">
            <v>Total Equipamentos (03)</v>
          </cell>
          <cell r="F801">
            <v>0</v>
          </cell>
        </row>
        <row r="804">
          <cell r="E804" t="str">
            <v>CUSTO UNITÁRIO DO SERVIÇO = (01)+(02)+(03)</v>
          </cell>
          <cell r="F804">
            <v>2.29</v>
          </cell>
        </row>
        <row r="806">
          <cell r="B806" t="str">
            <v>* Coeficiente dos Insumos - TCPO - Tabela de Composições de Preços para Orçamento, 13ª Edição, Pini - Pág 486 - Código 16134.8.10.2 (em Anexos) Serviço similar.</v>
          </cell>
        </row>
        <row r="807">
          <cell r="B807" t="str">
            <v>* Preço dos Insumos - SINAPI - Sistema Nacional de Pesquisa de Custo e Indice da Construção Civil, Referência 08/2012, Pag 03 - Codigo 6113 (em Anexos).</v>
          </cell>
        </row>
        <row r="808">
          <cell r="B808" t="str">
            <v>* Preço dos Insumos - SINAPI - Sistema Nacional de Pesquisa de Custo e Indice da Construção Civil, Referência 08/2012, Pag 36 - Codigo 2436 (em Anexos).</v>
          </cell>
        </row>
        <row r="809">
          <cell r="B809" t="str">
            <v>* Preço dos Insumos - SINAPI - Sistema Nacional de Pesquisa de Custo e Indice da Construção Civil, Referência 08/2012, Pág 92 - Código 1577 (em Anexos).</v>
          </cell>
        </row>
        <row r="817">
          <cell r="A817" t="str">
            <v>CÓDIGO</v>
          </cell>
          <cell r="B817" t="str">
            <v>DESCRIÇÃO SERVIÇO</v>
          </cell>
          <cell r="F817" t="str">
            <v>UNIDADE</v>
          </cell>
        </row>
        <row r="818">
          <cell r="A818" t="str">
            <v>13.7.3</v>
          </cell>
          <cell r="B818" t="str">
            <v>Grampo Paralelo Bimetálico p/ Cabo 6 A 50mm² c/ 2 parafuso</v>
          </cell>
          <cell r="F818" t="str">
            <v>unid</v>
          </cell>
        </row>
        <row r="821">
          <cell r="A821" t="str">
            <v>MÃO DE OBRA</v>
          </cell>
        </row>
        <row r="822">
          <cell r="A822" t="str">
            <v>CÓDIGO</v>
          </cell>
          <cell r="B822" t="str">
            <v>DESCRIÇÃO INSUMO</v>
          </cell>
          <cell r="C822" t="str">
            <v>UNIDADE</v>
          </cell>
          <cell r="D822" t="str">
            <v>COEFICIENTE</v>
          </cell>
          <cell r="E822" t="str">
            <v>UNITÁRIO (R$)</v>
          </cell>
          <cell r="F822" t="str">
            <v>SUB TOTAL (R$)</v>
          </cell>
        </row>
        <row r="824">
          <cell r="A824" t="str">
            <v>00006113</v>
          </cell>
          <cell r="B824" t="str">
            <v>Ajudante de Eletricista</v>
          </cell>
          <cell r="C824" t="str">
            <v>h</v>
          </cell>
          <cell r="D824">
            <v>0.15</v>
          </cell>
          <cell r="E824">
            <v>8.9600000000000009</v>
          </cell>
          <cell r="F824">
            <v>1.34</v>
          </cell>
        </row>
        <row r="825">
          <cell r="A825" t="str">
            <v>00002436</v>
          </cell>
          <cell r="B825" t="str">
            <v>Eletricista ou Oficial de Eletricista</v>
          </cell>
          <cell r="C825" t="str">
            <v>h</v>
          </cell>
          <cell r="D825">
            <v>0.15</v>
          </cell>
          <cell r="E825">
            <v>11.56</v>
          </cell>
          <cell r="F825">
            <v>1.73</v>
          </cell>
        </row>
        <row r="830">
          <cell r="D830" t="str">
            <v>Sub Total de Mão de Obra</v>
          </cell>
          <cell r="F830">
            <v>3.07</v>
          </cell>
        </row>
        <row r="831">
          <cell r="D831" t="str">
            <v>Encargos Sociais e Trabalhista</v>
          </cell>
          <cell r="F831">
            <v>0</v>
          </cell>
        </row>
        <row r="832">
          <cell r="D832" t="str">
            <v>Total de Mão de Obra (01)</v>
          </cell>
          <cell r="F832">
            <v>3.07</v>
          </cell>
        </row>
        <row r="835">
          <cell r="A835" t="str">
            <v>MATERIAIS</v>
          </cell>
        </row>
        <row r="836">
          <cell r="A836" t="str">
            <v>CÓDIGO</v>
          </cell>
          <cell r="B836" t="str">
            <v>DESCRIÇÃO INSUMO</v>
          </cell>
          <cell r="C836" t="str">
            <v>UNIDADE</v>
          </cell>
          <cell r="D836" t="str">
            <v>COEFICIENTE</v>
          </cell>
          <cell r="E836" t="str">
            <v>UNITÁRIO (R$)</v>
          </cell>
          <cell r="F836" t="str">
            <v>SUB TOTAL (R$)</v>
          </cell>
        </row>
        <row r="838">
          <cell r="A838" t="str">
            <v>00001564</v>
          </cell>
          <cell r="B838" t="str">
            <v>Grampo Paralelo Bimetálico p/ Cabo 6 A 50mm² c/ 2 Parafuso</v>
          </cell>
          <cell r="C838" t="str">
            <v>unid</v>
          </cell>
          <cell r="D838">
            <v>1</v>
          </cell>
          <cell r="E838">
            <v>3.88</v>
          </cell>
          <cell r="F838">
            <v>3.88</v>
          </cell>
        </row>
        <row r="844">
          <cell r="D844" t="str">
            <v>Total Materiais (02)</v>
          </cell>
          <cell r="F844">
            <v>3.88</v>
          </cell>
        </row>
        <row r="847">
          <cell r="A847" t="str">
            <v>EQUIPAMENTOS / FERRAMENTAS / OUTROS</v>
          </cell>
        </row>
        <row r="848">
          <cell r="A848" t="str">
            <v>CÓDIGO</v>
          </cell>
          <cell r="B848" t="str">
            <v>DESCRIÇÃO INSUMO</v>
          </cell>
          <cell r="C848" t="str">
            <v>UNIDADE</v>
          </cell>
          <cell r="D848" t="str">
            <v>COEFICIENTE</v>
          </cell>
          <cell r="E848" t="str">
            <v>UNITÁRIO (R$)</v>
          </cell>
          <cell r="F848" t="str">
            <v>SUB TOTAL (R$)</v>
          </cell>
        </row>
        <row r="856">
          <cell r="D856" t="str">
            <v>Total Equipamentos (03)</v>
          </cell>
          <cell r="F856">
            <v>0</v>
          </cell>
        </row>
        <row r="859">
          <cell r="E859" t="str">
            <v>CUSTO UNITÁRIO DO SERVIÇO = (01)+(02)+(03)</v>
          </cell>
          <cell r="F859">
            <v>6.95</v>
          </cell>
        </row>
        <row r="861">
          <cell r="B861" t="str">
            <v>* Coeficiente dos Insumos - TCPO - Tabela de Composições de Preços para Orçamento, 13ª Edição, Pini - Pág 486 - Código 16134.8.10.2 (em Anexos) Serviço similar.</v>
          </cell>
        </row>
        <row r="862">
          <cell r="B862" t="str">
            <v>* Preço dos Insumos - SINAPI - Sistema Nacional de Pesquisa de Custo e Indice da Construção Civil, Referência 08/2012, Pag 03 - Codigo 6113 (em Anexos).</v>
          </cell>
        </row>
        <row r="863">
          <cell r="B863" t="str">
            <v>* Preço dos Insumos - SINAPI - Sistema Nacional de Pesquisa de Custo e Indice da Construção Civil, Referência 08/2012, Pag 36 - Codigo 2436 (em Anexos).</v>
          </cell>
        </row>
        <row r="864">
          <cell r="B864" t="str">
            <v>* Preço dos Insumos - SINAPI - Sistema Nacional de Pesquisa de Custo e Indice da Construção Civil, Referência 08/2012, Pág 46 - Código 1564 (em Anexos).</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orial de Calculo "/>
      <sheetName val="Planilha Orçametaria Analitica"/>
      <sheetName val="Composição de Custo"/>
    </sheetNames>
    <sheetDataSet>
      <sheetData sheetId="0"/>
      <sheetData sheetId="1"/>
      <sheetData sheetId="2">
        <row r="1">
          <cell r="A1" t="str">
            <v>ITEM</v>
          </cell>
          <cell r="B1" t="str">
            <v>DESCRIÇÃO SERVIÇO</v>
          </cell>
          <cell r="F1" t="str">
            <v>UNIDADE</v>
          </cell>
        </row>
        <row r="2">
          <cell r="A2" t="str">
            <v>13.1.4</v>
          </cell>
          <cell r="B2" t="str">
            <v xml:space="preserve">Instalacao de cabo, seção 6,00mm², isolado para 0,6/1,0kV </v>
          </cell>
          <cell r="F2" t="str">
            <v>m</v>
          </cell>
        </row>
        <row r="4">
          <cell r="A4" t="str">
            <v>MÃO DE OBRA</v>
          </cell>
        </row>
        <row r="5">
          <cell r="A5" t="str">
            <v>CÓDIGO</v>
          </cell>
          <cell r="B5" t="str">
            <v>DESCRIÇÃO INSUMO</v>
          </cell>
          <cell r="C5" t="str">
            <v>UNIDADE</v>
          </cell>
          <cell r="D5" t="str">
            <v>COEFICIENTE</v>
          </cell>
          <cell r="E5" t="str">
            <v>UNITÁRIO (R$)</v>
          </cell>
          <cell r="F5" t="str">
            <v>SUB TOTAL (R$)</v>
          </cell>
        </row>
        <row r="6">
          <cell r="F6">
            <v>0</v>
          </cell>
        </row>
        <row r="7">
          <cell r="A7" t="str">
            <v>00006113</v>
          </cell>
          <cell r="B7" t="str">
            <v>Ajudante de Eletricista</v>
          </cell>
          <cell r="C7" t="str">
            <v>h</v>
          </cell>
          <cell r="D7">
            <v>0.14000000000000001</v>
          </cell>
          <cell r="E7">
            <v>8.9600000000000009</v>
          </cell>
          <cell r="F7">
            <v>1.25</v>
          </cell>
        </row>
        <row r="8">
          <cell r="A8" t="str">
            <v>00002436</v>
          </cell>
          <cell r="B8" t="str">
            <v>Eletricista</v>
          </cell>
          <cell r="C8" t="str">
            <v>h</v>
          </cell>
          <cell r="D8">
            <v>0.14000000000000001</v>
          </cell>
          <cell r="E8">
            <v>11.56</v>
          </cell>
          <cell r="F8">
            <v>1.62</v>
          </cell>
        </row>
        <row r="9">
          <cell r="F9">
            <v>0</v>
          </cell>
        </row>
        <row r="10">
          <cell r="F10">
            <v>0</v>
          </cell>
        </row>
        <row r="11">
          <cell r="F11">
            <v>0</v>
          </cell>
        </row>
        <row r="12">
          <cell r="F12">
            <v>0</v>
          </cell>
        </row>
        <row r="13">
          <cell r="D13" t="str">
            <v>Sub Total de Mão de Obra</v>
          </cell>
          <cell r="F13">
            <v>2.87</v>
          </cell>
        </row>
        <row r="14">
          <cell r="B14" t="str">
            <v>* Leis Sociais 123,90% já incluido no preço unitário da mão-de-obra</v>
          </cell>
          <cell r="D14" t="str">
            <v>Encargos Sociais e Trabalhista</v>
          </cell>
          <cell r="F14">
            <v>0</v>
          </cell>
        </row>
        <row r="15">
          <cell r="D15" t="str">
            <v>Total de Mão de Obra (01)</v>
          </cell>
          <cell r="F15">
            <v>2.87</v>
          </cell>
        </row>
        <row r="18">
          <cell r="A18" t="str">
            <v>MATERIAIS</v>
          </cell>
        </row>
        <row r="19">
          <cell r="A19" t="str">
            <v>CÓDIGO</v>
          </cell>
          <cell r="B19" t="str">
            <v>DESCRIÇÃO INSUMO</v>
          </cell>
          <cell r="C19" t="str">
            <v>UNIDADE</v>
          </cell>
          <cell r="D19" t="str">
            <v>COEFICIENTE</v>
          </cell>
          <cell r="E19" t="str">
            <v>UNITÁRIO (R$)</v>
          </cell>
          <cell r="F19" t="str">
            <v>SUB TOTAL (R$)</v>
          </cell>
        </row>
        <row r="21">
          <cell r="A21" t="str">
            <v>00000994</v>
          </cell>
          <cell r="B21" t="str">
            <v>Cabo Ø 6,0mm² - 0,6/1,0V</v>
          </cell>
          <cell r="C21" t="str">
            <v>m</v>
          </cell>
          <cell r="D21">
            <v>1.02</v>
          </cell>
          <cell r="E21">
            <v>3</v>
          </cell>
          <cell r="F21">
            <v>3.06</v>
          </cell>
        </row>
        <row r="22">
          <cell r="F22">
            <v>0</v>
          </cell>
        </row>
        <row r="23">
          <cell r="F23">
            <v>0</v>
          </cell>
        </row>
        <row r="24">
          <cell r="F24">
            <v>0</v>
          </cell>
        </row>
        <row r="25">
          <cell r="F25">
            <v>0</v>
          </cell>
        </row>
        <row r="26">
          <cell r="F26">
            <v>0</v>
          </cell>
        </row>
        <row r="27">
          <cell r="D27" t="str">
            <v>Total Materiais (02)</v>
          </cell>
          <cell r="F27">
            <v>3.06</v>
          </cell>
        </row>
        <row r="30">
          <cell r="A30" t="str">
            <v>EQUIPAMENTOS / FERRAMENTAS / OUTROS</v>
          </cell>
        </row>
        <row r="31">
          <cell r="A31" t="str">
            <v>CÓDIGO</v>
          </cell>
          <cell r="B31" t="str">
            <v>DESCRIÇÃO INSUMO</v>
          </cell>
          <cell r="C31" t="str">
            <v>UNIDADE</v>
          </cell>
          <cell r="D31" t="str">
            <v>COEFICIENTE</v>
          </cell>
          <cell r="E31" t="str">
            <v>UNITÁRIO (R$)</v>
          </cell>
          <cell r="F31" t="str">
            <v>SUB TOTAL (R$)</v>
          </cell>
        </row>
        <row r="32">
          <cell r="F32">
            <v>0</v>
          </cell>
        </row>
        <row r="33">
          <cell r="F33">
            <v>0</v>
          </cell>
        </row>
        <row r="34">
          <cell r="F34">
            <v>0</v>
          </cell>
        </row>
        <row r="35">
          <cell r="F35">
            <v>0</v>
          </cell>
        </row>
        <row r="36">
          <cell r="F36">
            <v>0</v>
          </cell>
        </row>
        <row r="37">
          <cell r="F37">
            <v>0</v>
          </cell>
        </row>
        <row r="38">
          <cell r="F38">
            <v>0</v>
          </cell>
        </row>
        <row r="39">
          <cell r="D39" t="str">
            <v>Total Equipamentos (03)</v>
          </cell>
          <cell r="F39">
            <v>0</v>
          </cell>
        </row>
        <row r="42">
          <cell r="E42" t="str">
            <v>CUSTO UNITÁRIO DO SERVIÇO = (01)+(02)+(03)</v>
          </cell>
          <cell r="F42">
            <v>5.93</v>
          </cell>
        </row>
        <row r="44">
          <cell r="B44" t="str">
            <v>* Coeficientes e insumos - Tabela do DEOSP/2009</v>
          </cell>
        </row>
        <row r="45">
          <cell r="B45" t="str">
            <v>* Preço dos Insumos - SINAPI - Sistema Nacional de Pesquisa de Custo e Indice da Construção Civil, Referência 08/2012  Página 03, código 00006113.</v>
          </cell>
        </row>
        <row r="46">
          <cell r="B46" t="str">
            <v>* Preço dos Insumos - SINAPI - Sistema Nacional de Pesquisa de Custo e Indice da Construção Civil, Referência 08/2012  Página 36, código 00002436.</v>
          </cell>
        </row>
        <row r="47">
          <cell r="B47" t="str">
            <v>* Preço dos Insumos - SINAPI - Sistema Nacional de Pesquisa de Custo e Indice da Construção Civil, Referência 08/2012 Página 13, código 00000994</v>
          </cell>
        </row>
        <row r="50">
          <cell r="A50" t="str">
            <v>ITEM</v>
          </cell>
          <cell r="B50" t="str">
            <v>DESCRIÇÃO SERVIÇO</v>
          </cell>
          <cell r="F50" t="str">
            <v>UNIDADE</v>
          </cell>
        </row>
        <row r="51">
          <cell r="A51" t="str">
            <v>13.1.5</v>
          </cell>
          <cell r="B51" t="str">
            <v xml:space="preserve">Instalacao de cabo, seção 10,00mm², isolado para 0,6/1,0kV </v>
          </cell>
          <cell r="F51" t="str">
            <v>m</v>
          </cell>
        </row>
        <row r="53">
          <cell r="A53" t="str">
            <v>MÃO DE OBRA</v>
          </cell>
        </row>
        <row r="54">
          <cell r="A54" t="str">
            <v>CÓDIGO</v>
          </cell>
          <cell r="B54" t="str">
            <v>DESCRIÇÃO INSUMO</v>
          </cell>
          <cell r="C54" t="str">
            <v>UNIDADE</v>
          </cell>
          <cell r="D54" t="str">
            <v>COEFICIENTE</v>
          </cell>
          <cell r="E54" t="str">
            <v>UNITÁRIO (R$)</v>
          </cell>
          <cell r="F54" t="str">
            <v>SUB TOTAL (R$)</v>
          </cell>
        </row>
        <row r="55">
          <cell r="F55">
            <v>0</v>
          </cell>
        </row>
        <row r="56">
          <cell r="A56" t="str">
            <v>00006113</v>
          </cell>
          <cell r="B56" t="str">
            <v>Ajudante de Eletricista</v>
          </cell>
          <cell r="C56" t="str">
            <v>h</v>
          </cell>
          <cell r="D56">
            <v>0.14000000000000001</v>
          </cell>
          <cell r="E56">
            <v>8.9600000000000009</v>
          </cell>
          <cell r="F56">
            <v>1.25</v>
          </cell>
        </row>
        <row r="57">
          <cell r="A57" t="str">
            <v>00002436</v>
          </cell>
          <cell r="B57" t="str">
            <v>Eletricista</v>
          </cell>
          <cell r="C57" t="str">
            <v>h</v>
          </cell>
          <cell r="D57">
            <v>0.14000000000000001</v>
          </cell>
          <cell r="E57">
            <v>11.56</v>
          </cell>
          <cell r="F57">
            <v>1.62</v>
          </cell>
        </row>
        <row r="58">
          <cell r="F58">
            <v>0</v>
          </cell>
        </row>
        <row r="59">
          <cell r="F59">
            <v>0</v>
          </cell>
        </row>
        <row r="60">
          <cell r="F60">
            <v>0</v>
          </cell>
        </row>
        <row r="61">
          <cell r="F61">
            <v>0</v>
          </cell>
        </row>
        <row r="62">
          <cell r="D62" t="str">
            <v>Sub Total de Mão de Obra</v>
          </cell>
          <cell r="F62">
            <v>2.87</v>
          </cell>
        </row>
        <row r="63">
          <cell r="B63" t="str">
            <v>* Leis Sociais 123,90% já incluido no preço unitário da mão-de-obra</v>
          </cell>
          <cell r="D63" t="str">
            <v>Encargos Sociais e Trabalhista</v>
          </cell>
          <cell r="F63">
            <v>0</v>
          </cell>
        </row>
        <row r="64">
          <cell r="D64" t="str">
            <v>Total de Mão de Obra (01)</v>
          </cell>
          <cell r="F64">
            <v>2.87</v>
          </cell>
        </row>
        <row r="67">
          <cell r="A67" t="str">
            <v>MATERIAIS</v>
          </cell>
        </row>
        <row r="68">
          <cell r="A68" t="str">
            <v>CÓDIGO</v>
          </cell>
          <cell r="B68" t="str">
            <v>DESCRIÇÃO INSUMO</v>
          </cell>
          <cell r="C68" t="str">
            <v>UNIDADE</v>
          </cell>
          <cell r="D68" t="str">
            <v>COEFICIENTE</v>
          </cell>
          <cell r="E68" t="str">
            <v>UNITÁRIO (R$)</v>
          </cell>
          <cell r="F68" t="str">
            <v>SUB TOTAL (R$)</v>
          </cell>
        </row>
        <row r="70">
          <cell r="A70" t="str">
            <v>00001020</v>
          </cell>
          <cell r="B70" t="str">
            <v>Cabo Ø 10.0mm² - 0,6/1,0V</v>
          </cell>
          <cell r="C70" t="str">
            <v>m</v>
          </cell>
          <cell r="D70">
            <v>1.02</v>
          </cell>
          <cell r="E70">
            <v>4.6100000000000003</v>
          </cell>
          <cell r="F70">
            <v>4.7</v>
          </cell>
        </row>
        <row r="71">
          <cell r="F71">
            <v>0</v>
          </cell>
        </row>
        <row r="72">
          <cell r="F72">
            <v>0</v>
          </cell>
        </row>
        <row r="73">
          <cell r="F73">
            <v>0</v>
          </cell>
        </row>
        <row r="74">
          <cell r="F74">
            <v>0</v>
          </cell>
        </row>
        <row r="75">
          <cell r="F75">
            <v>0</v>
          </cell>
        </row>
        <row r="76">
          <cell r="D76" t="str">
            <v>Total Materiais (02)</v>
          </cell>
          <cell r="F76">
            <v>4.7</v>
          </cell>
        </row>
        <row r="79">
          <cell r="A79" t="str">
            <v>EQUIPAMENTOS / FERRAMENTAS / OUTROS</v>
          </cell>
        </row>
        <row r="80">
          <cell r="A80" t="str">
            <v>CÓDIGO</v>
          </cell>
          <cell r="B80" t="str">
            <v>DESCRIÇÃO INSUMO</v>
          </cell>
          <cell r="C80" t="str">
            <v>UNIDADE</v>
          </cell>
          <cell r="D80" t="str">
            <v>COEFICIENTE</v>
          </cell>
          <cell r="E80" t="str">
            <v>UNITÁRIO (R$)</v>
          </cell>
          <cell r="F80" t="str">
            <v>SUB TOTAL (R$)</v>
          </cell>
        </row>
        <row r="81">
          <cell r="F81">
            <v>0</v>
          </cell>
        </row>
        <row r="82">
          <cell r="F82">
            <v>0</v>
          </cell>
        </row>
        <row r="83">
          <cell r="F83">
            <v>0</v>
          </cell>
        </row>
        <row r="84">
          <cell r="F84">
            <v>0</v>
          </cell>
        </row>
        <row r="85">
          <cell r="F85">
            <v>0</v>
          </cell>
        </row>
        <row r="86">
          <cell r="F86">
            <v>0</v>
          </cell>
        </row>
        <row r="87">
          <cell r="F87">
            <v>0</v>
          </cell>
        </row>
        <row r="88">
          <cell r="D88" t="str">
            <v>Total Equipamentos (03)</v>
          </cell>
          <cell r="F88">
            <v>0</v>
          </cell>
        </row>
        <row r="91">
          <cell r="E91" t="str">
            <v>CUSTO UNITÁRIO DO SERVIÇO = (01)+(02)+(03)</v>
          </cell>
          <cell r="F91">
            <v>7.57</v>
          </cell>
        </row>
        <row r="93">
          <cell r="B93" t="str">
            <v>* Coeficientes e insumos - Tabela do DEOSP/2009</v>
          </cell>
        </row>
        <row r="94">
          <cell r="B94" t="str">
            <v>* Preço dos Insumos - SINAPI - Sistema Nacional de Pesquisa de Custo e Indice da Construção Civil, Referência 08/2012  Página 03, código 00006113.</v>
          </cell>
        </row>
        <row r="95">
          <cell r="B95" t="str">
            <v>* Preço dos Insumos - SINAPI - Sistema Nacional de Pesquisa de Custo e Indice da Construção Civil, Referência 08/2012  Página 36, código 00002436.</v>
          </cell>
        </row>
        <row r="96">
          <cell r="B96" t="str">
            <v>* Preço dos Insumos - SINAPI - Sistema Nacional de Pesquisa de Custo e Indice da Construção Civil, Referência 08/2012  Página 13, código 00001020</v>
          </cell>
        </row>
        <row r="99">
          <cell r="A99" t="str">
            <v>ITEM</v>
          </cell>
          <cell r="B99" t="str">
            <v>DESCRIÇÃO SERVIÇO</v>
          </cell>
          <cell r="F99" t="str">
            <v>UNIDADE</v>
          </cell>
        </row>
        <row r="100">
          <cell r="A100" t="str">
            <v>13.1.6</v>
          </cell>
          <cell r="B100" t="str">
            <v xml:space="preserve">Instalacao de cabo, seção 16,00mm², isolado para 0,6/1,0kV </v>
          </cell>
          <cell r="F100" t="str">
            <v>m</v>
          </cell>
        </row>
        <row r="102">
          <cell r="A102" t="str">
            <v>MÃO DE OBRA</v>
          </cell>
        </row>
        <row r="103">
          <cell r="A103" t="str">
            <v>CÓDIGO</v>
          </cell>
          <cell r="B103" t="str">
            <v>DESCRIÇÃO INSUMO</v>
          </cell>
          <cell r="C103" t="str">
            <v>UNIDADE</v>
          </cell>
          <cell r="D103" t="str">
            <v>COEFICIENTE</v>
          </cell>
          <cell r="E103" t="str">
            <v>UNITÁRIO (R$)</v>
          </cell>
          <cell r="F103" t="str">
            <v>SUB TOTAL (R$)</v>
          </cell>
        </row>
        <row r="104">
          <cell r="F104">
            <v>0</v>
          </cell>
        </row>
        <row r="105">
          <cell r="A105" t="str">
            <v>00006113</v>
          </cell>
          <cell r="B105" t="str">
            <v>Ajudante de Eletricista</v>
          </cell>
          <cell r="C105" t="str">
            <v>h</v>
          </cell>
          <cell r="D105">
            <v>0.16</v>
          </cell>
          <cell r="E105">
            <v>8.9600000000000009</v>
          </cell>
          <cell r="F105">
            <v>1.43</v>
          </cell>
        </row>
        <row r="106">
          <cell r="A106" t="str">
            <v>00002436</v>
          </cell>
          <cell r="B106" t="str">
            <v>Eletricista</v>
          </cell>
          <cell r="C106" t="str">
            <v>h</v>
          </cell>
          <cell r="D106">
            <v>0.16</v>
          </cell>
          <cell r="E106">
            <v>11.56</v>
          </cell>
          <cell r="F106">
            <v>1.85</v>
          </cell>
        </row>
        <row r="107">
          <cell r="F107">
            <v>0</v>
          </cell>
        </row>
        <row r="108">
          <cell r="F108">
            <v>0</v>
          </cell>
        </row>
        <row r="109">
          <cell r="F109">
            <v>0</v>
          </cell>
        </row>
        <row r="110">
          <cell r="F110">
            <v>0</v>
          </cell>
        </row>
        <row r="111">
          <cell r="D111" t="str">
            <v>Sub Total de Mão de Obra</v>
          </cell>
          <cell r="F111">
            <v>3.28</v>
          </cell>
        </row>
        <row r="112">
          <cell r="B112" t="str">
            <v>* Leis Sociais 123,90% já incluido no preço unitário da mão-de-obra</v>
          </cell>
          <cell r="D112" t="str">
            <v>Encargos Sociais e Trabalhista</v>
          </cell>
          <cell r="F112">
            <v>0</v>
          </cell>
        </row>
        <row r="113">
          <cell r="D113" t="str">
            <v>Total de Mão de Obra (01)</v>
          </cell>
          <cell r="F113">
            <v>3.28</v>
          </cell>
        </row>
        <row r="116">
          <cell r="A116" t="str">
            <v>MATERIAIS</v>
          </cell>
        </row>
        <row r="117">
          <cell r="A117" t="str">
            <v>CÓDIGO</v>
          </cell>
          <cell r="B117" t="str">
            <v>DESCRIÇÃO INSUMO</v>
          </cell>
          <cell r="C117" t="str">
            <v>UNIDADE</v>
          </cell>
          <cell r="D117" t="str">
            <v>COEFICIENTE</v>
          </cell>
          <cell r="E117" t="str">
            <v>UNITÁRIO (R$)</v>
          </cell>
          <cell r="F117" t="str">
            <v>SUB TOTAL (R$)</v>
          </cell>
        </row>
        <row r="119">
          <cell r="A119" t="str">
            <v>00000995</v>
          </cell>
          <cell r="B119" t="str">
            <v>Cabo Ø 16.0mm² - 0,6/1,0V</v>
          </cell>
          <cell r="C119" t="str">
            <v>m</v>
          </cell>
          <cell r="D119">
            <v>1.02</v>
          </cell>
          <cell r="E119">
            <v>6.92</v>
          </cell>
          <cell r="F119">
            <v>7.06</v>
          </cell>
        </row>
        <row r="120">
          <cell r="F120">
            <v>0</v>
          </cell>
        </row>
        <row r="121">
          <cell r="F121">
            <v>0</v>
          </cell>
        </row>
        <row r="122">
          <cell r="F122">
            <v>0</v>
          </cell>
        </row>
        <row r="123">
          <cell r="F123">
            <v>0</v>
          </cell>
        </row>
        <row r="124">
          <cell r="F124">
            <v>0</v>
          </cell>
        </row>
        <row r="125">
          <cell r="D125" t="str">
            <v>Total Materiais (02)</v>
          </cell>
          <cell r="F125">
            <v>7.06</v>
          </cell>
        </row>
        <row r="128">
          <cell r="A128" t="str">
            <v>EQUIPAMENTOS / FERRAMENTAS / OUTROS</v>
          </cell>
        </row>
        <row r="129">
          <cell r="A129" t="str">
            <v>CÓDIGO</v>
          </cell>
          <cell r="B129" t="str">
            <v>DESCRIÇÃO INSUMO</v>
          </cell>
          <cell r="C129" t="str">
            <v>UNIDADE</v>
          </cell>
          <cell r="D129" t="str">
            <v>COEFICIENTE</v>
          </cell>
          <cell r="E129" t="str">
            <v>UNITÁRIO (R$)</v>
          </cell>
          <cell r="F129" t="str">
            <v>SUB TOTAL (R$)</v>
          </cell>
        </row>
        <row r="130">
          <cell r="F130">
            <v>0</v>
          </cell>
        </row>
        <row r="131">
          <cell r="F131">
            <v>0</v>
          </cell>
        </row>
        <row r="132">
          <cell r="F132">
            <v>0</v>
          </cell>
        </row>
        <row r="133">
          <cell r="F133">
            <v>0</v>
          </cell>
        </row>
        <row r="134">
          <cell r="F134">
            <v>0</v>
          </cell>
        </row>
        <row r="135">
          <cell r="F135">
            <v>0</v>
          </cell>
        </row>
        <row r="136">
          <cell r="F136">
            <v>0</v>
          </cell>
        </row>
        <row r="137">
          <cell r="D137" t="str">
            <v>Total Equipamentos (03)</v>
          </cell>
          <cell r="F137">
            <v>0</v>
          </cell>
        </row>
        <row r="140">
          <cell r="E140" t="str">
            <v>CUSTO UNITÁRIO DO SERVIÇO = (01)+(02)+(03)</v>
          </cell>
          <cell r="F140">
            <v>10.34</v>
          </cell>
        </row>
        <row r="142">
          <cell r="B142" t="str">
            <v>* Coeficientes e insumos - Tabela do DEOSP/2009</v>
          </cell>
        </row>
        <row r="143">
          <cell r="B143" t="str">
            <v>* Preço dos Insumos - SINAPI - Sistema Nacional de Pesquisa de Custo e Indice da Construção Civil, Referência 08/2012  Página 03, código 00006113.</v>
          </cell>
        </row>
        <row r="144">
          <cell r="B144" t="str">
            <v>* Preço dos Insumos - SINAPI - Sistema Nacional de Pesquisa de Custo e Indice da Construção Civil, Referência 08/2012  Página 36, código 00002436.</v>
          </cell>
        </row>
        <row r="145">
          <cell r="B145" t="str">
            <v>* Preço dos Insumos - SINAPI - Sistema Nacional de Pesquisa de Custo e Indice da Construção Civil, Referência 08/2012  Página 13, código 00000995</v>
          </cell>
        </row>
        <row r="147">
          <cell r="A147" t="str">
            <v>ITEM</v>
          </cell>
          <cell r="B147" t="str">
            <v>DESCRIÇÃO SERVIÇO</v>
          </cell>
          <cell r="F147" t="str">
            <v>UNIDADE</v>
          </cell>
        </row>
        <row r="148">
          <cell r="A148" t="str">
            <v>13.1.6</v>
          </cell>
          <cell r="B148" t="str">
            <v xml:space="preserve">Instalacao de cabo, seção 25,00mm², isolado para 0,6/1,0kV </v>
          </cell>
          <cell r="F148" t="str">
            <v>m</v>
          </cell>
        </row>
        <row r="150">
          <cell r="A150" t="str">
            <v>MÃO DE OBRA</v>
          </cell>
        </row>
        <row r="151">
          <cell r="A151" t="str">
            <v>CÓDIGO</v>
          </cell>
          <cell r="B151" t="str">
            <v>DESCRIÇÃO INSUMO</v>
          </cell>
          <cell r="C151" t="str">
            <v>UNIDADE</v>
          </cell>
          <cell r="D151" t="str">
            <v>COEFICIENTE</v>
          </cell>
          <cell r="E151" t="str">
            <v>UNITÁRIO (R$)</v>
          </cell>
          <cell r="F151" t="str">
            <v>SUB TOTAL (R$)</v>
          </cell>
        </row>
        <row r="152">
          <cell r="F152">
            <v>0</v>
          </cell>
        </row>
        <row r="153">
          <cell r="A153" t="str">
            <v>00006113</v>
          </cell>
          <cell r="B153" t="str">
            <v>Ajudante de Eletricista</v>
          </cell>
          <cell r="C153" t="str">
            <v>h</v>
          </cell>
          <cell r="D153">
            <v>0.16</v>
          </cell>
          <cell r="E153">
            <v>8.9600000000000009</v>
          </cell>
          <cell r="F153">
            <v>1.43</v>
          </cell>
        </row>
        <row r="154">
          <cell r="A154" t="str">
            <v>00002436</v>
          </cell>
          <cell r="B154" t="str">
            <v>Eletricista</v>
          </cell>
          <cell r="C154" t="str">
            <v>h</v>
          </cell>
          <cell r="D154">
            <v>0.16</v>
          </cell>
          <cell r="E154">
            <v>11.56</v>
          </cell>
          <cell r="F154">
            <v>1.85</v>
          </cell>
        </row>
        <row r="155">
          <cell r="F155">
            <v>0</v>
          </cell>
        </row>
        <row r="156">
          <cell r="F156">
            <v>0</v>
          </cell>
        </row>
        <row r="157">
          <cell r="F157">
            <v>0</v>
          </cell>
        </row>
        <row r="158">
          <cell r="F158">
            <v>0</v>
          </cell>
        </row>
        <row r="159">
          <cell r="D159" t="str">
            <v>Sub Total de Mão de Obra</v>
          </cell>
          <cell r="F159">
            <v>3.28</v>
          </cell>
        </row>
        <row r="160">
          <cell r="B160" t="str">
            <v>* Leis Sociais 123,90% já incluido no preço unitário da mão-de-obra</v>
          </cell>
          <cell r="D160" t="str">
            <v>Encargos Sociais e Trabalhista</v>
          </cell>
          <cell r="F160">
            <v>0</v>
          </cell>
        </row>
        <row r="161">
          <cell r="D161" t="str">
            <v>Total de Mão de Obra (01)</v>
          </cell>
          <cell r="F161">
            <v>3.28</v>
          </cell>
        </row>
        <row r="164">
          <cell r="A164" t="str">
            <v>MATERIAIS</v>
          </cell>
        </row>
        <row r="165">
          <cell r="A165" t="str">
            <v>CÓDIGO</v>
          </cell>
          <cell r="B165" t="str">
            <v>DESCRIÇÃO INSUMO</v>
          </cell>
          <cell r="C165" t="str">
            <v>UNIDADE</v>
          </cell>
          <cell r="D165" t="str">
            <v>COEFICIENTE</v>
          </cell>
          <cell r="E165" t="str">
            <v>UNITÁRIO (R$)</v>
          </cell>
          <cell r="F165" t="str">
            <v>SUB TOTAL (R$)</v>
          </cell>
        </row>
        <row r="167">
          <cell r="A167" t="str">
            <v>00000996</v>
          </cell>
          <cell r="B167" t="str">
            <v>Cabo Ø 25.0mm² - 0,6/1,0V</v>
          </cell>
          <cell r="C167" t="str">
            <v>m</v>
          </cell>
          <cell r="D167">
            <v>1.02</v>
          </cell>
          <cell r="E167">
            <v>10.67</v>
          </cell>
          <cell r="F167">
            <v>10.88</v>
          </cell>
        </row>
        <row r="168">
          <cell r="F168">
            <v>0</v>
          </cell>
        </row>
        <row r="169">
          <cell r="F169">
            <v>0</v>
          </cell>
        </row>
        <row r="170">
          <cell r="F170">
            <v>0</v>
          </cell>
        </row>
        <row r="171">
          <cell r="F171">
            <v>0</v>
          </cell>
        </row>
        <row r="172">
          <cell r="F172">
            <v>0</v>
          </cell>
        </row>
        <row r="173">
          <cell r="D173" t="str">
            <v>Total Materiais (02)</v>
          </cell>
          <cell r="F173">
            <v>10.88</v>
          </cell>
        </row>
        <row r="176">
          <cell r="A176" t="str">
            <v>EQUIPAMENTOS / FERRAMENTAS / OUTROS</v>
          </cell>
        </row>
        <row r="177">
          <cell r="A177" t="str">
            <v>CÓDIGO</v>
          </cell>
          <cell r="B177" t="str">
            <v>DESCRIÇÃO INSUMO</v>
          </cell>
          <cell r="C177" t="str">
            <v>UNIDADE</v>
          </cell>
          <cell r="D177" t="str">
            <v>COEFICIENTE</v>
          </cell>
          <cell r="E177" t="str">
            <v>UNITÁRIO (R$)</v>
          </cell>
          <cell r="F177" t="str">
            <v>SUB TOTAL (R$)</v>
          </cell>
        </row>
        <row r="178">
          <cell r="F178">
            <v>0</v>
          </cell>
        </row>
        <row r="179">
          <cell r="F179">
            <v>0</v>
          </cell>
        </row>
        <row r="180">
          <cell r="F180">
            <v>0</v>
          </cell>
        </row>
        <row r="181">
          <cell r="F181">
            <v>0</v>
          </cell>
        </row>
        <row r="182">
          <cell r="F182">
            <v>0</v>
          </cell>
        </row>
        <row r="183">
          <cell r="F183">
            <v>0</v>
          </cell>
        </row>
        <row r="184">
          <cell r="F184">
            <v>0</v>
          </cell>
        </row>
        <row r="185">
          <cell r="D185" t="str">
            <v>Total Equipamentos (03)</v>
          </cell>
          <cell r="F185">
            <v>0</v>
          </cell>
        </row>
        <row r="188">
          <cell r="E188" t="str">
            <v>CUSTO UNITÁRIO DO SERVIÇO = (01)+(02)+(03)</v>
          </cell>
          <cell r="F188">
            <v>14.16</v>
          </cell>
        </row>
        <row r="190">
          <cell r="B190" t="str">
            <v>* Coeficientes e insumos - Tabela do DEOSP/2009</v>
          </cell>
        </row>
        <row r="191">
          <cell r="B191" t="str">
            <v>* Preço dos Insumos - SINAPI - Sistema Nacional de Pesquisa de Custo e Indice da Construção Civil, Referência 08/2012  Página 03, código 00006113.</v>
          </cell>
        </row>
        <row r="192">
          <cell r="B192" t="str">
            <v>* Preço dos Insumos - SINAPI - Sistema Nacional de Pesquisa de Custo e Indice da Construção Civil, Referência 08/2012  Página 36, código 00002436.</v>
          </cell>
        </row>
        <row r="193">
          <cell r="B193" t="str">
            <v>* Preço dos Insumos - SINAPI - Sistema Nacional de Pesquisa de Custo e Indice da Construção Civil, Referência 08/2012  Página 13, código 00000996</v>
          </cell>
        </row>
        <row r="198">
          <cell r="A198" t="str">
            <v>ITEM</v>
          </cell>
          <cell r="B198" t="str">
            <v>DESCRIÇÃO SERVIÇO</v>
          </cell>
          <cell r="F198" t="str">
            <v>UNIDADE</v>
          </cell>
        </row>
        <row r="199">
          <cell r="A199" t="str">
            <v>13.1.7</v>
          </cell>
          <cell r="B199" t="str">
            <v xml:space="preserve">Instalacao de cabo, seção 35,00mm², isolado para 0,6/1,0kV </v>
          </cell>
          <cell r="F199" t="str">
            <v>m</v>
          </cell>
        </row>
        <row r="201">
          <cell r="A201" t="str">
            <v>MÃO DE OBRA</v>
          </cell>
        </row>
        <row r="202">
          <cell r="A202" t="str">
            <v>CÓDIGO</v>
          </cell>
          <cell r="B202" t="str">
            <v>DESCRIÇÃO INSUMO</v>
          </cell>
          <cell r="C202" t="str">
            <v>UNIDADE</v>
          </cell>
          <cell r="D202" t="str">
            <v>COEFICIENTE</v>
          </cell>
          <cell r="E202" t="str">
            <v>UNITÁRIO (R$)</v>
          </cell>
          <cell r="F202" t="str">
            <v>SUB TOTAL (R$)</v>
          </cell>
        </row>
        <row r="203">
          <cell r="F203">
            <v>0</v>
          </cell>
        </row>
        <row r="204">
          <cell r="A204" t="str">
            <v>00006113</v>
          </cell>
          <cell r="B204" t="str">
            <v>Ajudante de Eletricista</v>
          </cell>
          <cell r="C204" t="str">
            <v>h</v>
          </cell>
          <cell r="D204">
            <v>0.21</v>
          </cell>
          <cell r="E204">
            <v>8.9600000000000009</v>
          </cell>
          <cell r="F204">
            <v>1.88</v>
          </cell>
        </row>
        <row r="205">
          <cell r="A205" t="str">
            <v>00002436</v>
          </cell>
          <cell r="B205" t="str">
            <v>Eletricista</v>
          </cell>
          <cell r="C205" t="str">
            <v>h</v>
          </cell>
          <cell r="D205">
            <v>0.21</v>
          </cell>
          <cell r="E205">
            <v>11.56</v>
          </cell>
          <cell r="F205">
            <v>2.4300000000000002</v>
          </cell>
        </row>
        <row r="206">
          <cell r="F206">
            <v>0</v>
          </cell>
        </row>
        <row r="207">
          <cell r="F207">
            <v>0</v>
          </cell>
        </row>
        <row r="208">
          <cell r="F208">
            <v>0</v>
          </cell>
        </row>
        <row r="209">
          <cell r="F209">
            <v>0</v>
          </cell>
        </row>
        <row r="210">
          <cell r="D210" t="str">
            <v>Sub Total de Mão de Obra</v>
          </cell>
          <cell r="F210">
            <v>4.3099999999999996</v>
          </cell>
        </row>
        <row r="211">
          <cell r="B211" t="str">
            <v>* Leis Sociais 123,90% já incluido no preço unitário da mão-de-obra</v>
          </cell>
          <cell r="D211" t="str">
            <v>Encargos Sociais e Trabalhista</v>
          </cell>
          <cell r="F211">
            <v>0</v>
          </cell>
        </row>
        <row r="212">
          <cell r="D212" t="str">
            <v>Total de Mão de Obra (01)</v>
          </cell>
          <cell r="F212">
            <v>4.3099999999999996</v>
          </cell>
        </row>
        <row r="215">
          <cell r="A215" t="str">
            <v>MATERIAIS</v>
          </cell>
        </row>
        <row r="216">
          <cell r="A216" t="str">
            <v>CÓDIGO</v>
          </cell>
          <cell r="B216" t="str">
            <v>DESCRIÇÃO INSUMO</v>
          </cell>
          <cell r="C216" t="str">
            <v>UNIDADE</v>
          </cell>
          <cell r="D216" t="str">
            <v>COEFICIENTE</v>
          </cell>
          <cell r="E216" t="str">
            <v>UNITÁRIO (R$)</v>
          </cell>
          <cell r="F216" t="str">
            <v>SUB TOTAL (R$)</v>
          </cell>
        </row>
        <row r="218">
          <cell r="A218" t="str">
            <v>00001019</v>
          </cell>
          <cell r="B218" t="str">
            <v>Cabo Ø 35.0mm² - 0,6/1,0V</v>
          </cell>
          <cell r="C218" t="str">
            <v>m</v>
          </cell>
          <cell r="D218">
            <v>1.02</v>
          </cell>
          <cell r="E218">
            <v>14.05</v>
          </cell>
          <cell r="F218">
            <v>14.33</v>
          </cell>
        </row>
        <row r="219">
          <cell r="F219">
            <v>0</v>
          </cell>
        </row>
        <row r="220">
          <cell r="F220">
            <v>0</v>
          </cell>
        </row>
        <row r="221">
          <cell r="F221">
            <v>0</v>
          </cell>
        </row>
        <row r="222">
          <cell r="F222">
            <v>0</v>
          </cell>
        </row>
        <row r="223">
          <cell r="F223">
            <v>0</v>
          </cell>
        </row>
        <row r="224">
          <cell r="D224" t="str">
            <v>Total Materiais (02)</v>
          </cell>
          <cell r="F224">
            <v>14.33</v>
          </cell>
        </row>
        <row r="227">
          <cell r="A227" t="str">
            <v>EQUIPAMENTOS / FERRAMENTAS / OUTROS</v>
          </cell>
        </row>
        <row r="228">
          <cell r="A228" t="str">
            <v>CÓDIGO</v>
          </cell>
          <cell r="B228" t="str">
            <v>DESCRIÇÃO INSUMO</v>
          </cell>
          <cell r="C228" t="str">
            <v>UNIDADE</v>
          </cell>
          <cell r="D228" t="str">
            <v>COEFICIENTE</v>
          </cell>
          <cell r="E228" t="str">
            <v>UNITÁRIO (R$)</v>
          </cell>
          <cell r="F228" t="str">
            <v>SUB TOTAL (R$)</v>
          </cell>
        </row>
        <row r="229">
          <cell r="F229">
            <v>0</v>
          </cell>
        </row>
        <row r="230">
          <cell r="F230">
            <v>0</v>
          </cell>
        </row>
        <row r="231">
          <cell r="F231">
            <v>0</v>
          </cell>
        </row>
        <row r="232">
          <cell r="F232">
            <v>0</v>
          </cell>
        </row>
        <row r="233">
          <cell r="F233">
            <v>0</v>
          </cell>
        </row>
        <row r="234">
          <cell r="F234">
            <v>0</v>
          </cell>
        </row>
        <row r="235">
          <cell r="F235">
            <v>0</v>
          </cell>
        </row>
        <row r="236">
          <cell r="D236" t="str">
            <v>Total Equipamentos (03)</v>
          </cell>
          <cell r="F236">
            <v>0</v>
          </cell>
        </row>
        <row r="239">
          <cell r="E239" t="str">
            <v>CUSTO UNITÁRIO DO SERVIÇO = (01)+(02)+(03)</v>
          </cell>
          <cell r="F239">
            <v>18.64</v>
          </cell>
        </row>
        <row r="241">
          <cell r="B241" t="str">
            <v>* Coeficientes e insumos - Tabela do DEOSP/2009</v>
          </cell>
        </row>
        <row r="242">
          <cell r="B242" t="str">
            <v>* Preço dos Insumos - SINAPI - Sistema Nacional de Pesquisa de Custo e Indice da Construção Civil, Referência 08/2012  Página 03, código 00006113.</v>
          </cell>
        </row>
        <row r="243">
          <cell r="B243" t="str">
            <v>* Preço dos Insumos - SINAPI - Sistema Nacional de Pesquisa de Custo e Indice da Construção Civil, Referência 08/2012  Página 36, código 00002436.</v>
          </cell>
        </row>
        <row r="244">
          <cell r="B244" t="str">
            <v>* Preço dos Insumos - SINAPI - Sistema Nacional de Pesquisa de Custo e Indice da Construção Civil, Referência 08/2012  Página 13, código 00001019</v>
          </cell>
        </row>
        <row r="246">
          <cell r="A246" t="str">
            <v>ITEM</v>
          </cell>
          <cell r="B246" t="str">
            <v>DESCRIÇÃO SERVIÇO</v>
          </cell>
          <cell r="F246" t="str">
            <v>UNIDADE</v>
          </cell>
        </row>
        <row r="247">
          <cell r="A247" t="str">
            <v>13.1.8</v>
          </cell>
          <cell r="B247" t="str">
            <v xml:space="preserve">Instalacao de cabo, seção 120,00mm², isolado para 0,6/1,0kV </v>
          </cell>
          <cell r="F247" t="str">
            <v>m</v>
          </cell>
        </row>
        <row r="249">
          <cell r="A249" t="str">
            <v>MÃO DE OBRA</v>
          </cell>
        </row>
        <row r="250">
          <cell r="A250" t="str">
            <v>CÓDIGO</v>
          </cell>
          <cell r="B250" t="str">
            <v>DESCRIÇÃO INSUMO</v>
          </cell>
          <cell r="C250" t="str">
            <v>UNIDADE</v>
          </cell>
          <cell r="D250" t="str">
            <v>COEFICIENTE</v>
          </cell>
          <cell r="E250" t="str">
            <v>UNITÁRIO (R$)</v>
          </cell>
          <cell r="F250" t="str">
            <v>SUB TOTAL (R$)</v>
          </cell>
        </row>
        <row r="251">
          <cell r="F251">
            <v>0</v>
          </cell>
        </row>
        <row r="252">
          <cell r="A252" t="str">
            <v>00006113</v>
          </cell>
          <cell r="B252" t="str">
            <v>Ajudante de Eletricista</v>
          </cell>
          <cell r="C252" t="str">
            <v>h</v>
          </cell>
          <cell r="D252">
            <v>0.46</v>
          </cell>
          <cell r="E252">
            <v>8.9600000000000009</v>
          </cell>
          <cell r="F252">
            <v>4.12</v>
          </cell>
        </row>
        <row r="253">
          <cell r="A253" t="str">
            <v>00002436</v>
          </cell>
          <cell r="B253" t="str">
            <v>Eletricista</v>
          </cell>
          <cell r="C253" t="str">
            <v>h</v>
          </cell>
          <cell r="D253">
            <v>0.46</v>
          </cell>
          <cell r="E253">
            <v>11.56</v>
          </cell>
          <cell r="F253">
            <v>5.32</v>
          </cell>
        </row>
        <row r="254">
          <cell r="F254">
            <v>0</v>
          </cell>
        </row>
        <row r="255">
          <cell r="F255">
            <v>0</v>
          </cell>
        </row>
        <row r="256">
          <cell r="F256">
            <v>0</v>
          </cell>
        </row>
        <row r="257">
          <cell r="F257">
            <v>0</v>
          </cell>
        </row>
        <row r="258">
          <cell r="D258" t="str">
            <v>Sub Total de Mão de Obra</v>
          </cell>
          <cell r="F258">
            <v>9.44</v>
          </cell>
        </row>
        <row r="259">
          <cell r="B259" t="str">
            <v>* Leis Sociais 123,90% já incluido no preço unitário da mão-de-obra</v>
          </cell>
          <cell r="D259" t="str">
            <v>Encargos Sociais e Trabalhista</v>
          </cell>
          <cell r="F259">
            <v>0</v>
          </cell>
        </row>
        <row r="260">
          <cell r="D260" t="str">
            <v>Total de Mão de Obra (01)</v>
          </cell>
          <cell r="F260">
            <v>9.44</v>
          </cell>
        </row>
        <row r="263">
          <cell r="A263" t="str">
            <v>MATERIAIS</v>
          </cell>
        </row>
        <row r="264">
          <cell r="A264" t="str">
            <v>CÓDIGO</v>
          </cell>
          <cell r="B264" t="str">
            <v>DESCRIÇÃO INSUMO</v>
          </cell>
          <cell r="C264" t="str">
            <v>UNIDADE</v>
          </cell>
          <cell r="D264" t="str">
            <v>COEFICIENTE</v>
          </cell>
          <cell r="E264" t="str">
            <v>UNITÁRIO (R$)</v>
          </cell>
          <cell r="F264" t="str">
            <v>SUB TOTAL (R$)</v>
          </cell>
        </row>
        <row r="266">
          <cell r="A266" t="str">
            <v>00001017</v>
          </cell>
          <cell r="B266" t="str">
            <v>Cabo Ø 120.0mm² - 0,6/1,0V</v>
          </cell>
          <cell r="C266" t="str">
            <v>m</v>
          </cell>
          <cell r="D266">
            <v>1.02</v>
          </cell>
          <cell r="E266">
            <v>43.07</v>
          </cell>
          <cell r="F266">
            <v>43.93</v>
          </cell>
        </row>
        <row r="267">
          <cell r="F267">
            <v>0</v>
          </cell>
        </row>
        <row r="268">
          <cell r="F268">
            <v>0</v>
          </cell>
        </row>
        <row r="269">
          <cell r="F269">
            <v>0</v>
          </cell>
        </row>
        <row r="270">
          <cell r="F270">
            <v>0</v>
          </cell>
        </row>
        <row r="271">
          <cell r="F271">
            <v>0</v>
          </cell>
        </row>
        <row r="272">
          <cell r="D272" t="str">
            <v>Total Materiais (02)</v>
          </cell>
          <cell r="F272">
            <v>43.93</v>
          </cell>
        </row>
        <row r="275">
          <cell r="A275" t="str">
            <v>EQUIPAMENTOS / FERRAMENTAS / OUTROS</v>
          </cell>
        </row>
        <row r="276">
          <cell r="A276" t="str">
            <v>CÓDIGO</v>
          </cell>
          <cell r="B276" t="str">
            <v>DESCRIÇÃO INSUMO</v>
          </cell>
          <cell r="C276" t="str">
            <v>UNIDADE</v>
          </cell>
          <cell r="D276" t="str">
            <v>COEFICIENTE</v>
          </cell>
          <cell r="E276" t="str">
            <v>UNITÁRIO (R$)</v>
          </cell>
          <cell r="F276" t="str">
            <v>SUB TOTAL (R$)</v>
          </cell>
        </row>
        <row r="277">
          <cell r="F277">
            <v>0</v>
          </cell>
        </row>
        <row r="278">
          <cell r="F278">
            <v>0</v>
          </cell>
        </row>
        <row r="279">
          <cell r="F279">
            <v>0</v>
          </cell>
        </row>
        <row r="280">
          <cell r="F280">
            <v>0</v>
          </cell>
        </row>
        <row r="281">
          <cell r="F281">
            <v>0</v>
          </cell>
        </row>
        <row r="282">
          <cell r="F282">
            <v>0</v>
          </cell>
        </row>
        <row r="283">
          <cell r="F283">
            <v>0</v>
          </cell>
        </row>
        <row r="284">
          <cell r="D284" t="str">
            <v>Total Equipamentos (03)</v>
          </cell>
          <cell r="F284">
            <v>0</v>
          </cell>
        </row>
        <row r="287">
          <cell r="E287" t="str">
            <v>CUSTO UNITÁRIO DO SERVIÇO = (01)+(02)+(03)</v>
          </cell>
          <cell r="F287">
            <v>53.37</v>
          </cell>
        </row>
        <row r="289">
          <cell r="B289" t="str">
            <v>* Coeficientes e insumos - Tabela do DEOSP/2009</v>
          </cell>
        </row>
        <row r="290">
          <cell r="B290" t="str">
            <v>* Preço dos Insumos - SINAPI - Sistema Nacional de Pesquisa de Custo e Indice da Construção Civil, Referência 08/2012  Página 03, código 00006113.</v>
          </cell>
        </row>
        <row r="291">
          <cell r="B291" t="str">
            <v>* Preço dos Insumos - SINAPI - Sistema Nacional de Pesquisa de Custo e Indice da Construção Civil, Referência 08/2012  Página 36, código 00002436.</v>
          </cell>
        </row>
        <row r="292">
          <cell r="B292" t="str">
            <v>* Preço dos Insumos - SINAPI - Sistema Nacional de Pesquisa de Custo e Indice da Construção Civil, Referência 08/2012  Página 13, código 00001017</v>
          </cell>
        </row>
        <row r="295">
          <cell r="A295" t="str">
            <v>ITEM</v>
          </cell>
          <cell r="B295" t="str">
            <v>DESCRIÇÃO SERVIÇO</v>
          </cell>
          <cell r="F295" t="str">
            <v>UNIDADE</v>
          </cell>
        </row>
        <row r="296">
          <cell r="A296" t="str">
            <v>13.1.9</v>
          </cell>
          <cell r="B296" t="str">
            <v xml:space="preserve">Instalacao de cabo, seção 185,00mm², isolado para 0,6/1,0kV </v>
          </cell>
          <cell r="F296" t="str">
            <v>m</v>
          </cell>
        </row>
        <row r="298">
          <cell r="A298" t="str">
            <v>MÃO DE OBRA</v>
          </cell>
        </row>
        <row r="299">
          <cell r="A299" t="str">
            <v>CÓDIGO</v>
          </cell>
          <cell r="B299" t="str">
            <v>DESCRIÇÃO INSUMO</v>
          </cell>
          <cell r="C299" t="str">
            <v>UNIDADE</v>
          </cell>
          <cell r="D299" t="str">
            <v>COEFICIENTE</v>
          </cell>
          <cell r="E299" t="str">
            <v>UNITÁRIO (R$)</v>
          </cell>
          <cell r="F299" t="str">
            <v>SUB TOTAL (R$)</v>
          </cell>
        </row>
        <row r="300">
          <cell r="F300">
            <v>0</v>
          </cell>
        </row>
        <row r="301">
          <cell r="A301" t="str">
            <v>00006113</v>
          </cell>
          <cell r="B301" t="str">
            <v>Ajudante de Eletricista</v>
          </cell>
          <cell r="C301" t="str">
            <v>h</v>
          </cell>
          <cell r="D301">
            <v>0.74</v>
          </cell>
          <cell r="E301">
            <v>8.9600000000000009</v>
          </cell>
          <cell r="F301">
            <v>6.63</v>
          </cell>
        </row>
        <row r="302">
          <cell r="A302" t="str">
            <v>00002436</v>
          </cell>
          <cell r="B302" t="str">
            <v>Eletricista</v>
          </cell>
          <cell r="C302" t="str">
            <v>h</v>
          </cell>
          <cell r="D302">
            <v>0.74</v>
          </cell>
          <cell r="E302">
            <v>11.56</v>
          </cell>
          <cell r="F302">
            <v>8.5500000000000007</v>
          </cell>
        </row>
        <row r="303">
          <cell r="F303">
            <v>0</v>
          </cell>
        </row>
        <row r="304">
          <cell r="F304">
            <v>0</v>
          </cell>
        </row>
        <row r="305">
          <cell r="F305">
            <v>0</v>
          </cell>
        </row>
        <row r="306">
          <cell r="F306">
            <v>0</v>
          </cell>
        </row>
        <row r="307">
          <cell r="D307" t="str">
            <v>Sub Total de Mão de Obra</v>
          </cell>
          <cell r="F307">
            <v>15.18</v>
          </cell>
        </row>
        <row r="308">
          <cell r="B308" t="str">
            <v>* Leis Sociais 123,90% já incluido no preço unitário da mão-de-obra</v>
          </cell>
          <cell r="D308" t="str">
            <v>Encargos Sociais e Trabalhista</v>
          </cell>
          <cell r="F308">
            <v>0</v>
          </cell>
        </row>
        <row r="309">
          <cell r="D309" t="str">
            <v>Total de Mão de Obra (01)</v>
          </cell>
          <cell r="F309">
            <v>15.18</v>
          </cell>
        </row>
        <row r="312">
          <cell r="A312" t="str">
            <v>MATERIAIS</v>
          </cell>
        </row>
        <row r="313">
          <cell r="A313" t="str">
            <v>CÓDIGO</v>
          </cell>
          <cell r="B313" t="str">
            <v>DESCRIÇÃO INSUMO</v>
          </cell>
          <cell r="C313" t="str">
            <v>UNIDADE</v>
          </cell>
          <cell r="D313" t="str">
            <v>COEFICIENTE</v>
          </cell>
          <cell r="E313" t="str">
            <v>UNITÁRIO (R$)</v>
          </cell>
          <cell r="F313" t="str">
            <v>SUB TOTAL (R$)</v>
          </cell>
        </row>
        <row r="315">
          <cell r="A315" t="str">
            <v>00001000</v>
          </cell>
          <cell r="B315" t="str">
            <v>Cabo Ø 185.0mm² - 0,6/1,0V</v>
          </cell>
          <cell r="C315" t="str">
            <v>m</v>
          </cell>
          <cell r="D315">
            <v>1.02</v>
          </cell>
          <cell r="E315">
            <v>67.05</v>
          </cell>
          <cell r="F315">
            <v>68.39</v>
          </cell>
        </row>
        <row r="316">
          <cell r="F316">
            <v>0</v>
          </cell>
        </row>
        <row r="317">
          <cell r="F317">
            <v>0</v>
          </cell>
        </row>
        <row r="318">
          <cell r="F318">
            <v>0</v>
          </cell>
        </row>
        <row r="319">
          <cell r="F319">
            <v>0</v>
          </cell>
        </row>
        <row r="320">
          <cell r="F320">
            <v>0</v>
          </cell>
        </row>
        <row r="321">
          <cell r="D321" t="str">
            <v>Total Materiais (02)</v>
          </cell>
          <cell r="F321">
            <v>68.39</v>
          </cell>
        </row>
        <row r="324">
          <cell r="A324" t="str">
            <v>EQUIPAMENTOS / FERRAMENTAS / OUTROS</v>
          </cell>
        </row>
        <row r="325">
          <cell r="A325" t="str">
            <v>CÓDIGO</v>
          </cell>
          <cell r="B325" t="str">
            <v>DESCRIÇÃO INSUMO</v>
          </cell>
          <cell r="C325" t="str">
            <v>UNIDADE</v>
          </cell>
          <cell r="D325" t="str">
            <v>COEFICIENTE</v>
          </cell>
          <cell r="E325" t="str">
            <v>UNITÁRIO (R$)</v>
          </cell>
          <cell r="F325" t="str">
            <v>SUB TOTAL (R$)</v>
          </cell>
        </row>
        <row r="326">
          <cell r="F326">
            <v>0</v>
          </cell>
        </row>
        <row r="327">
          <cell r="F327">
            <v>0</v>
          </cell>
        </row>
        <row r="328">
          <cell r="F328">
            <v>0</v>
          </cell>
        </row>
        <row r="329">
          <cell r="F329">
            <v>0</v>
          </cell>
        </row>
        <row r="330">
          <cell r="F330">
            <v>0</v>
          </cell>
        </row>
        <row r="331">
          <cell r="F331">
            <v>0</v>
          </cell>
        </row>
        <row r="332">
          <cell r="F332">
            <v>0</v>
          </cell>
        </row>
        <row r="333">
          <cell r="D333" t="str">
            <v>Total Equipamentos (03)</v>
          </cell>
          <cell r="F333">
            <v>0</v>
          </cell>
        </row>
        <row r="336">
          <cell r="E336" t="str">
            <v>CUSTO UNITÁRIO DO SERVIÇO = (01)+(02)+(03)</v>
          </cell>
          <cell r="F336">
            <v>83.57</v>
          </cell>
        </row>
        <row r="338">
          <cell r="B338" t="str">
            <v>* Coeficientes e insumos - Tabela do DEOSP/2009</v>
          </cell>
        </row>
        <row r="339">
          <cell r="B339" t="str">
            <v>* Preço dos Insumos - SINAPI - Sistema Nacional de Pesquisa de Custo e Indice da Construção Civil, Referência 08/2012  Página 03, código 00006113.</v>
          </cell>
        </row>
        <row r="340">
          <cell r="B340" t="str">
            <v>* Preço dos Insumos - SINAPI - Sistema Nacional de Pesquisa de Custo e Indice da Construção Civil, Referência 08/2012  Página 36, código 00002436.</v>
          </cell>
        </row>
        <row r="341">
          <cell r="B341" t="str">
            <v>* Preço dos Insumos - SINAPI - Sistema Nacional de Pesquisa de Custo e Indice da Construção Civil, Referência 08/2012  Página 13, código 00001000</v>
          </cell>
        </row>
        <row r="343">
          <cell r="A343" t="str">
            <v>ITEM</v>
          </cell>
          <cell r="B343" t="str">
            <v>DESCRIÇÃO SERVIÇO</v>
          </cell>
          <cell r="F343" t="str">
            <v>UNIDADE</v>
          </cell>
        </row>
        <row r="344">
          <cell r="A344" t="str">
            <v>13.1.10</v>
          </cell>
          <cell r="B344" t="str">
            <v xml:space="preserve">Instalacao de cabo, seção 240,00mm², isolado para 0,6/1,0kV </v>
          </cell>
          <cell r="F344" t="str">
            <v>m</v>
          </cell>
        </row>
        <row r="346">
          <cell r="A346" t="str">
            <v>MÃO DE OBRA</v>
          </cell>
        </row>
        <row r="347">
          <cell r="A347" t="str">
            <v>CÓDIGO</v>
          </cell>
          <cell r="B347" t="str">
            <v>DESCRIÇÃO INSUMO</v>
          </cell>
          <cell r="C347" t="str">
            <v>UNIDADE</v>
          </cell>
          <cell r="D347" t="str">
            <v>COEFICIENTE</v>
          </cell>
          <cell r="E347" t="str">
            <v>UNITÁRIO (R$)</v>
          </cell>
          <cell r="F347" t="str">
            <v>SUB TOTAL (R$)</v>
          </cell>
        </row>
        <row r="348">
          <cell r="F348">
            <v>0</v>
          </cell>
        </row>
        <row r="349">
          <cell r="A349" t="str">
            <v>00006113</v>
          </cell>
          <cell r="B349" t="str">
            <v>Ajudante de Eletricista</v>
          </cell>
          <cell r="C349" t="str">
            <v>h</v>
          </cell>
          <cell r="D349">
            <v>0.92</v>
          </cell>
          <cell r="E349">
            <v>8.9600000000000009</v>
          </cell>
          <cell r="F349">
            <v>8.24</v>
          </cell>
        </row>
        <row r="350">
          <cell r="A350" t="str">
            <v>00002436</v>
          </cell>
          <cell r="B350" t="str">
            <v>Eletricista</v>
          </cell>
          <cell r="C350" t="str">
            <v>h</v>
          </cell>
          <cell r="D350">
            <v>0.92</v>
          </cell>
          <cell r="E350">
            <v>11.56</v>
          </cell>
          <cell r="F350">
            <v>10.64</v>
          </cell>
        </row>
        <row r="351">
          <cell r="F351">
            <v>0</v>
          </cell>
        </row>
        <row r="352">
          <cell r="F352">
            <v>0</v>
          </cell>
        </row>
        <row r="353">
          <cell r="F353">
            <v>0</v>
          </cell>
        </row>
        <row r="354">
          <cell r="F354">
            <v>0</v>
          </cell>
        </row>
        <row r="355">
          <cell r="D355" t="str">
            <v>Sub Total de Mão de Obra</v>
          </cell>
          <cell r="F355">
            <v>18.88</v>
          </cell>
        </row>
        <row r="356">
          <cell r="B356" t="str">
            <v>* Leis Sociais 123,90% já incluido no preço unitário da mão-de-obra</v>
          </cell>
          <cell r="D356" t="str">
            <v>Encargos Sociais e Trabalhista</v>
          </cell>
          <cell r="F356">
            <v>0</v>
          </cell>
        </row>
        <row r="357">
          <cell r="D357" t="str">
            <v>Total de Mão de Obra (01)</v>
          </cell>
          <cell r="F357">
            <v>18.88</v>
          </cell>
        </row>
        <row r="360">
          <cell r="A360" t="str">
            <v>MATERIAIS</v>
          </cell>
        </row>
        <row r="361">
          <cell r="A361" t="str">
            <v>CÓDIGO</v>
          </cell>
          <cell r="B361" t="str">
            <v>DESCRIÇÃO INSUMO</v>
          </cell>
          <cell r="C361" t="str">
            <v>UNIDADE</v>
          </cell>
          <cell r="D361" t="str">
            <v>COEFICIENTE</v>
          </cell>
          <cell r="E361" t="str">
            <v>UNITÁRIO (R$)</v>
          </cell>
          <cell r="F361" t="str">
            <v>SUB TOTAL (R$)</v>
          </cell>
        </row>
        <row r="363">
          <cell r="A363" t="str">
            <v>000001015</v>
          </cell>
          <cell r="B363" t="str">
            <v>Cabo Ø 240.0mm² - 0,6/1,0V</v>
          </cell>
          <cell r="C363" t="str">
            <v>m</v>
          </cell>
          <cell r="D363">
            <v>1.02</v>
          </cell>
          <cell r="E363">
            <v>90.81</v>
          </cell>
          <cell r="F363">
            <v>92.63</v>
          </cell>
        </row>
        <row r="364">
          <cell r="F364">
            <v>0</v>
          </cell>
        </row>
        <row r="365">
          <cell r="F365">
            <v>0</v>
          </cell>
        </row>
        <row r="366">
          <cell r="F366">
            <v>0</v>
          </cell>
        </row>
        <row r="367">
          <cell r="F367">
            <v>0</v>
          </cell>
        </row>
        <row r="368">
          <cell r="F368">
            <v>0</v>
          </cell>
        </row>
        <row r="369">
          <cell r="D369" t="str">
            <v>Total Materiais (02)</v>
          </cell>
          <cell r="F369">
            <v>92.63</v>
          </cell>
        </row>
        <row r="372">
          <cell r="A372" t="str">
            <v>EQUIPAMENTOS / FERRAMENTAS / OUTROS</v>
          </cell>
        </row>
        <row r="373">
          <cell r="A373" t="str">
            <v>CÓDIGO</v>
          </cell>
          <cell r="B373" t="str">
            <v>DESCRIÇÃO INSUMO</v>
          </cell>
          <cell r="C373" t="str">
            <v>UNIDADE</v>
          </cell>
          <cell r="D373" t="str">
            <v>COEFICIENTE</v>
          </cell>
          <cell r="E373" t="str">
            <v>UNITÁRIO (R$)</v>
          </cell>
          <cell r="F373" t="str">
            <v>SUB TOTAL (R$)</v>
          </cell>
        </row>
        <row r="374">
          <cell r="F374">
            <v>0</v>
          </cell>
        </row>
        <row r="375">
          <cell r="F375">
            <v>0</v>
          </cell>
        </row>
        <row r="376">
          <cell r="F376">
            <v>0</v>
          </cell>
        </row>
        <row r="377">
          <cell r="F377">
            <v>0</v>
          </cell>
        </row>
        <row r="378">
          <cell r="F378">
            <v>0</v>
          </cell>
        </row>
        <row r="379">
          <cell r="D379" t="str">
            <v>Total Equipamentos (03)</v>
          </cell>
          <cell r="F379">
            <v>0</v>
          </cell>
        </row>
        <row r="382">
          <cell r="E382" t="str">
            <v>CUSTO UNITÁRIO DO SERVIÇO = (01)+(02)+(03)</v>
          </cell>
          <cell r="F382">
            <v>111.51</v>
          </cell>
        </row>
        <row r="384">
          <cell r="B384" t="str">
            <v>* Coeficientes e insumos - Tabela do DEOSP/2009</v>
          </cell>
        </row>
        <row r="385">
          <cell r="B385" t="str">
            <v>* Preço dos Insumos - SINAPI - Sistema Nacional de Pesquisa de Custo e Indice da Construção Civil, Referência 08/2012  Página 03, código 00006113.</v>
          </cell>
        </row>
        <row r="386">
          <cell r="B386" t="str">
            <v>* Preço dos Insumos - SINAPI - Sistema Nacional de Pesquisa de Custo e Indice da Construção Civil, Referência 08/2012  Página 36, código 00002436.</v>
          </cell>
        </row>
        <row r="387">
          <cell r="B387" t="str">
            <v>* Preço dos Insumos - SINAPI - Sistema Nacional de Pesquisa de Custo e Indice da Construção Civil, Referência 08/2012  Página 14, código 000001015</v>
          </cell>
        </row>
        <row r="390">
          <cell r="A390" t="str">
            <v>ITEM</v>
          </cell>
          <cell r="B390" t="str">
            <v>DESCRIÇÃO SERVIÇO</v>
          </cell>
          <cell r="F390" t="str">
            <v>UNIDADE</v>
          </cell>
        </row>
        <row r="391">
          <cell r="A391" t="str">
            <v>13.1.11</v>
          </cell>
          <cell r="B391" t="str">
            <v xml:space="preserve">Instalacao de cabo, seção 400,00mm², isolado para 0,6/1,0kV </v>
          </cell>
          <cell r="F391" t="str">
            <v>m</v>
          </cell>
        </row>
        <row r="393">
          <cell r="A393" t="str">
            <v>MÃO DE OBRA</v>
          </cell>
        </row>
        <row r="394">
          <cell r="A394" t="str">
            <v>CÓDIGO</v>
          </cell>
          <cell r="B394" t="str">
            <v>DESCRIÇÃO INSUMO</v>
          </cell>
          <cell r="C394" t="str">
            <v>UNIDADE</v>
          </cell>
          <cell r="D394" t="str">
            <v>COEFICIENTE</v>
          </cell>
          <cell r="E394" t="str">
            <v>UNITÁRIO (R$)</v>
          </cell>
          <cell r="F394" t="str">
            <v>SUB TOTAL (R$)</v>
          </cell>
        </row>
        <row r="395">
          <cell r="F395">
            <v>0</v>
          </cell>
        </row>
        <row r="396">
          <cell r="A396" t="str">
            <v>00006113</v>
          </cell>
          <cell r="B396" t="str">
            <v>Ajudante de Eletricista</v>
          </cell>
          <cell r="C396" t="str">
            <v>h</v>
          </cell>
          <cell r="D396">
            <v>1.1499999999999999</v>
          </cell>
          <cell r="E396">
            <v>8.9600000000000009</v>
          </cell>
          <cell r="F396">
            <v>10.3</v>
          </cell>
        </row>
        <row r="397">
          <cell r="A397" t="str">
            <v>00002436</v>
          </cell>
          <cell r="B397" t="str">
            <v>Eletricista</v>
          </cell>
          <cell r="C397" t="str">
            <v>h</v>
          </cell>
          <cell r="D397">
            <v>1.1499999999999999</v>
          </cell>
          <cell r="E397">
            <v>11.56</v>
          </cell>
          <cell r="F397">
            <v>13.29</v>
          </cell>
        </row>
        <row r="398">
          <cell r="F398">
            <v>0</v>
          </cell>
        </row>
        <row r="399">
          <cell r="F399">
            <v>0</v>
          </cell>
        </row>
        <row r="400">
          <cell r="F400">
            <v>0</v>
          </cell>
        </row>
        <row r="401">
          <cell r="F401">
            <v>0</v>
          </cell>
        </row>
        <row r="402">
          <cell r="D402" t="str">
            <v>Sub Total de Mão de Obra</v>
          </cell>
          <cell r="F402">
            <v>23.59</v>
          </cell>
        </row>
        <row r="403">
          <cell r="B403" t="str">
            <v>* Leis Sociais 123,90% já incluido no preço unitário da mão-de-obra</v>
          </cell>
          <cell r="D403" t="str">
            <v>Encargos Sociais e Trabalhista</v>
          </cell>
          <cell r="F403">
            <v>0</v>
          </cell>
        </row>
        <row r="404">
          <cell r="D404" t="str">
            <v>Total de Mão de Obra (01)</v>
          </cell>
          <cell r="F404">
            <v>23.59</v>
          </cell>
        </row>
        <row r="407">
          <cell r="A407" t="str">
            <v>MATERIAIS</v>
          </cell>
        </row>
        <row r="408">
          <cell r="A408" t="str">
            <v>CÓDIGO</v>
          </cell>
          <cell r="B408" t="str">
            <v>DESCRIÇÃO INSUMO</v>
          </cell>
          <cell r="C408" t="str">
            <v>UNIDADE</v>
          </cell>
          <cell r="D408" t="str">
            <v>COEFICIENTE</v>
          </cell>
          <cell r="E408" t="str">
            <v>UNITÁRIO (R$)</v>
          </cell>
          <cell r="F408" t="str">
            <v>SUB TOTAL (R$)</v>
          </cell>
        </row>
        <row r="410">
          <cell r="A410" t="str">
            <v>00000992</v>
          </cell>
          <cell r="B410" t="str">
            <v>Cabo Ø 400.0mm² - 0,6/1,0V</v>
          </cell>
          <cell r="C410" t="str">
            <v>m</v>
          </cell>
          <cell r="D410">
            <v>1.02</v>
          </cell>
          <cell r="E410">
            <v>126.53</v>
          </cell>
          <cell r="F410">
            <v>129.06</v>
          </cell>
        </row>
        <row r="411">
          <cell r="F411">
            <v>0</v>
          </cell>
        </row>
        <row r="412">
          <cell r="F412">
            <v>0</v>
          </cell>
        </row>
        <row r="413">
          <cell r="F413">
            <v>0</v>
          </cell>
        </row>
        <row r="414">
          <cell r="F414">
            <v>0</v>
          </cell>
        </row>
        <row r="415">
          <cell r="F415">
            <v>0</v>
          </cell>
        </row>
        <row r="416">
          <cell r="D416" t="str">
            <v>Total Materiais (02)</v>
          </cell>
          <cell r="F416">
            <v>129.06</v>
          </cell>
        </row>
        <row r="419">
          <cell r="A419" t="str">
            <v>EQUIPAMENTOS / FERRAMENTAS / OUTROS</v>
          </cell>
        </row>
        <row r="420">
          <cell r="A420" t="str">
            <v>CÓDIGO</v>
          </cell>
          <cell r="B420" t="str">
            <v>DESCRIÇÃO INSUMO</v>
          </cell>
          <cell r="C420" t="str">
            <v>UNIDADE</v>
          </cell>
          <cell r="D420" t="str">
            <v>COEFICIENTE</v>
          </cell>
          <cell r="E420" t="str">
            <v>UNITÁRIO (R$)</v>
          </cell>
          <cell r="F420" t="str">
            <v>SUB TOTAL (R$)</v>
          </cell>
        </row>
        <row r="421">
          <cell r="F421">
            <v>0</v>
          </cell>
        </row>
        <row r="422">
          <cell r="F422">
            <v>0</v>
          </cell>
        </row>
        <row r="423">
          <cell r="F423">
            <v>0</v>
          </cell>
        </row>
        <row r="424">
          <cell r="F424">
            <v>0</v>
          </cell>
        </row>
        <row r="425">
          <cell r="F425">
            <v>0</v>
          </cell>
        </row>
        <row r="426">
          <cell r="D426" t="str">
            <v>Total Equipamentos (03)</v>
          </cell>
          <cell r="F426">
            <v>0</v>
          </cell>
        </row>
        <row r="429">
          <cell r="E429" t="str">
            <v>CUSTO UNITÁRIO DO SERVIÇO = (01)+(02)+(03)</v>
          </cell>
          <cell r="F429">
            <v>152.65</v>
          </cell>
        </row>
        <row r="431">
          <cell r="B431" t="str">
            <v>* Coeficientes e insumos - Tabela do DEOSP/2009</v>
          </cell>
        </row>
        <row r="432">
          <cell r="B432" t="str">
            <v>* Preço dos Insumos - SINAPI - Sistema Nacional de Pesquisa de Custo e Indice da Construção Civil, Referência 08/2012  Página 03, código 00006113.</v>
          </cell>
        </row>
        <row r="433">
          <cell r="B433" t="str">
            <v>* Preço dos Insumos - SINAPI - Sistema Nacional de Pesquisa de Custo e Indice da Construção Civil, Referência 08/2012  Página 36, código 00002436.</v>
          </cell>
        </row>
        <row r="434">
          <cell r="B434" t="str">
            <v>* Preço dos Insumos - SINAPI - Sistema Nacional de Pesquisa de Custo e Indice da Construção Civil, Referência 08/2012  Página 14, código 000000992</v>
          </cell>
        </row>
        <row r="437">
          <cell r="A437" t="str">
            <v>CÓDIGO</v>
          </cell>
          <cell r="B437" t="str">
            <v>DESCRIÇÃO SERVIÇO</v>
          </cell>
          <cell r="F437" t="str">
            <v>UNIDADE</v>
          </cell>
        </row>
        <row r="438">
          <cell r="A438" t="str">
            <v>13.3.1</v>
          </cell>
          <cell r="B438" t="str">
            <v>Caixa de Passagem PVC 4" X 2"</v>
          </cell>
          <cell r="F438" t="str">
            <v>Unid.</v>
          </cell>
        </row>
        <row r="441">
          <cell r="A441" t="str">
            <v>MÃO DE OBRA</v>
          </cell>
        </row>
        <row r="442">
          <cell r="A442" t="str">
            <v>CÓDIGO</v>
          </cell>
          <cell r="B442" t="str">
            <v>DESCRIÇÃO INSUMO</v>
          </cell>
          <cell r="C442" t="str">
            <v>UNIDADE</v>
          </cell>
          <cell r="D442" t="str">
            <v>COEFICIENTE</v>
          </cell>
          <cell r="E442" t="str">
            <v>UNITÁRIO (R$)</v>
          </cell>
          <cell r="F442" t="str">
            <v>SUB TOTAL (R$)</v>
          </cell>
        </row>
        <row r="444">
          <cell r="A444" t="str">
            <v>00006113</v>
          </cell>
          <cell r="B444" t="str">
            <v>Ajudante de Eletricista</v>
          </cell>
          <cell r="C444" t="str">
            <v>h</v>
          </cell>
          <cell r="D444">
            <v>0.15</v>
          </cell>
          <cell r="E444">
            <v>8.9600000000000009</v>
          </cell>
          <cell r="F444">
            <v>1.34</v>
          </cell>
        </row>
        <row r="445">
          <cell r="A445" t="str">
            <v>00002436</v>
          </cell>
          <cell r="B445" t="str">
            <v>Eletricista ou Oficial de Eletricista</v>
          </cell>
          <cell r="C445" t="str">
            <v>h</v>
          </cell>
          <cell r="D445">
            <v>0.15</v>
          </cell>
          <cell r="E445">
            <v>11.56</v>
          </cell>
          <cell r="F445">
            <v>1.73</v>
          </cell>
        </row>
        <row r="450">
          <cell r="D450" t="str">
            <v>Sub Total de Mão de Obra</v>
          </cell>
          <cell r="F450">
            <v>3.07</v>
          </cell>
        </row>
        <row r="451">
          <cell r="D451" t="str">
            <v>Encargos Sociais e Trabalhista</v>
          </cell>
          <cell r="F451">
            <v>0</v>
          </cell>
        </row>
        <row r="452">
          <cell r="D452" t="str">
            <v>Total de Mão de Obra (01)</v>
          </cell>
          <cell r="F452">
            <v>3.07</v>
          </cell>
        </row>
        <row r="455">
          <cell r="A455" t="str">
            <v>MATERIAIS</v>
          </cell>
        </row>
        <row r="456">
          <cell r="A456" t="str">
            <v>CÓDIGO</v>
          </cell>
          <cell r="B456" t="str">
            <v>DESCRIÇÃO INSUMO</v>
          </cell>
          <cell r="C456" t="str">
            <v>UNIDADE</v>
          </cell>
          <cell r="D456" t="str">
            <v>COEFICIENTE</v>
          </cell>
          <cell r="E456" t="str">
            <v>UNITÁRIO (R$)</v>
          </cell>
          <cell r="F456" t="str">
            <v>SUB TOTAL (R$)</v>
          </cell>
        </row>
        <row r="458">
          <cell r="A458" t="str">
            <v>00001872</v>
          </cell>
          <cell r="B458" t="str">
            <v>Caixa de PVC 4" X 2" para Eletroduto</v>
          </cell>
          <cell r="C458" t="str">
            <v>unid</v>
          </cell>
          <cell r="D458">
            <v>1</v>
          </cell>
          <cell r="E458">
            <v>1.4</v>
          </cell>
          <cell r="F458">
            <v>1.4</v>
          </cell>
        </row>
        <row r="464">
          <cell r="D464" t="str">
            <v>Total Materiais (02)</v>
          </cell>
          <cell r="F464">
            <v>1.4</v>
          </cell>
        </row>
        <row r="467">
          <cell r="A467" t="str">
            <v>EQUIPAMENTOS / FERRAMENTAS / OUTROS</v>
          </cell>
        </row>
        <row r="468">
          <cell r="A468" t="str">
            <v>CÓDIGO</v>
          </cell>
          <cell r="B468" t="str">
            <v>DESCRIÇÃO INSUMO</v>
          </cell>
          <cell r="C468" t="str">
            <v>UNIDADE</v>
          </cell>
          <cell r="D468" t="str">
            <v>COEFICIENTE</v>
          </cell>
          <cell r="E468" t="str">
            <v>UNITÁRIO (R$)</v>
          </cell>
          <cell r="F468" t="str">
            <v>SUB TOTAL (R$)</v>
          </cell>
        </row>
        <row r="476">
          <cell r="D476" t="str">
            <v>Total Equipamentos (03)</v>
          </cell>
          <cell r="F476">
            <v>0</v>
          </cell>
        </row>
        <row r="479">
          <cell r="E479" t="str">
            <v>CUSTO UNITÁRIO DO SERVIÇO = (01)+(02)+(03)</v>
          </cell>
          <cell r="F479">
            <v>4.47</v>
          </cell>
        </row>
        <row r="481">
          <cell r="B481" t="str">
            <v>* Coeficiente dos Insumos - TCPO - Tabela de Composições de Preços para Orçamento, 13ª Edição, Pini - Pag 482 - Codigo 16132.8.14.1 (em Anexos).</v>
          </cell>
        </row>
        <row r="482">
          <cell r="B482" t="str">
            <v>* Preço dos Insumos - SINAPI - Sistema Nacional de Pesquisa de Custo e Indice da Construção Civil, Referência 08/2012, Pag 03 - Codigo 6113 (em Anexos).</v>
          </cell>
        </row>
        <row r="483">
          <cell r="B483" t="str">
            <v>* Preço dos Insumos - SINAPI - Sistema Nacional de Pesquisa de Custo e Indice da Construção Civil, Referência 08/2012, Pag 36 - Codigo 2436 (em Anexos).</v>
          </cell>
        </row>
        <row r="484">
          <cell r="B484" t="str">
            <v>* Preço dos Insumos - SINAPI - Sistema Nacional de Pesquisa de Custo e Indice da Construção Civil, Referência 08/2012, Pag 16  - Codigo 1872 (em Anexos).</v>
          </cell>
        </row>
        <row r="486">
          <cell r="A486" t="str">
            <v>CÓDIGO</v>
          </cell>
          <cell r="B486" t="str">
            <v>DESCRIÇÃO SERVIÇO</v>
          </cell>
          <cell r="F486" t="str">
            <v>UNIDADE</v>
          </cell>
        </row>
        <row r="487">
          <cell r="A487" t="str">
            <v>13.3.2</v>
          </cell>
          <cell r="B487" t="str">
            <v>Caixa Octogonal PVC para forro</v>
          </cell>
          <cell r="F487" t="str">
            <v>Unid.</v>
          </cell>
        </row>
        <row r="490">
          <cell r="A490" t="str">
            <v>MÃO DE OBRA</v>
          </cell>
        </row>
        <row r="491">
          <cell r="A491" t="str">
            <v>CÓDIGO</v>
          </cell>
          <cell r="B491" t="str">
            <v>DESCRIÇÃO INSUMO</v>
          </cell>
          <cell r="C491" t="str">
            <v>UNIDADE</v>
          </cell>
          <cell r="D491" t="str">
            <v>COEFICIENTE</v>
          </cell>
          <cell r="E491" t="str">
            <v>UNITÁRIO (R$)</v>
          </cell>
          <cell r="F491" t="str">
            <v>SUB TOTAL (R$)</v>
          </cell>
        </row>
        <row r="493">
          <cell r="A493" t="str">
            <v>00006113</v>
          </cell>
          <cell r="B493" t="str">
            <v>Ajudante de Eletricista</v>
          </cell>
          <cell r="C493" t="str">
            <v>h</v>
          </cell>
          <cell r="D493">
            <v>0.15</v>
          </cell>
          <cell r="E493">
            <v>8.9600000000000009</v>
          </cell>
          <cell r="F493">
            <v>1.34</v>
          </cell>
        </row>
        <row r="494">
          <cell r="A494" t="str">
            <v>00002436</v>
          </cell>
          <cell r="B494" t="str">
            <v>Eletricista ou Oficial de Eletricista</v>
          </cell>
          <cell r="C494" t="str">
            <v>h</v>
          </cell>
          <cell r="D494">
            <v>0.15</v>
          </cell>
          <cell r="E494">
            <v>11.56</v>
          </cell>
          <cell r="F494">
            <v>1.73</v>
          </cell>
        </row>
        <row r="499">
          <cell r="D499" t="str">
            <v>Sub Total de Mão de Obra</v>
          </cell>
          <cell r="F499">
            <v>3.07</v>
          </cell>
        </row>
        <row r="500">
          <cell r="D500" t="str">
            <v>Encargos Sociais e Trabalhista</v>
          </cell>
          <cell r="F500">
            <v>0</v>
          </cell>
        </row>
        <row r="501">
          <cell r="D501" t="str">
            <v>Total de Mão de Obra (01)</v>
          </cell>
          <cell r="F501">
            <v>3.07</v>
          </cell>
        </row>
        <row r="504">
          <cell r="A504" t="str">
            <v>MATERIAIS</v>
          </cell>
        </row>
        <row r="505">
          <cell r="A505" t="str">
            <v>CÓDIGO</v>
          </cell>
          <cell r="B505" t="str">
            <v>DESCRIÇÃO INSUMO</v>
          </cell>
          <cell r="C505" t="str">
            <v>UNIDADE</v>
          </cell>
          <cell r="D505" t="str">
            <v>COEFICIENTE</v>
          </cell>
          <cell r="E505" t="str">
            <v>UNITÁRIO (R$)</v>
          </cell>
          <cell r="F505" t="str">
            <v>SUB TOTAL (R$)</v>
          </cell>
        </row>
        <row r="507">
          <cell r="A507" t="str">
            <v>00012001</v>
          </cell>
          <cell r="B507" t="str">
            <v xml:space="preserve">Caixa PVC Octogonal -  4" X 4" </v>
          </cell>
          <cell r="C507" t="str">
            <v>unid</v>
          </cell>
          <cell r="D507">
            <v>1</v>
          </cell>
          <cell r="E507">
            <v>3.63</v>
          </cell>
          <cell r="F507">
            <v>3.63</v>
          </cell>
        </row>
        <row r="513">
          <cell r="D513" t="str">
            <v>Total Materiais (02)</v>
          </cell>
          <cell r="F513">
            <v>3.63</v>
          </cell>
        </row>
        <row r="516">
          <cell r="A516" t="str">
            <v>EQUIPAMENTOS / FERRAMENTAS / OUTROS</v>
          </cell>
        </row>
        <row r="517">
          <cell r="A517" t="str">
            <v>CÓDIGO</v>
          </cell>
          <cell r="B517" t="str">
            <v>DESCRIÇÃO INSUMO</v>
          </cell>
          <cell r="C517" t="str">
            <v>UNIDADE</v>
          </cell>
          <cell r="D517" t="str">
            <v>COEFICIENTE</v>
          </cell>
          <cell r="E517" t="str">
            <v>UNITÁRIO (R$)</v>
          </cell>
          <cell r="F517" t="str">
            <v>SUB TOTAL (R$)</v>
          </cell>
        </row>
        <row r="525">
          <cell r="D525" t="str">
            <v>Total Equipamentos (03)</v>
          </cell>
          <cell r="F525">
            <v>0</v>
          </cell>
        </row>
        <row r="528">
          <cell r="E528" t="str">
            <v>CUSTO UNITÁRIO DO SERVIÇO = (01)+(02)+(03)</v>
          </cell>
          <cell r="F528">
            <v>6.7</v>
          </cell>
        </row>
        <row r="530">
          <cell r="B530" t="str">
            <v>* Coeficiente dos Insumos - TCPO - Tabela de Composições de Preços para Orçamento, 13ª Edição, Pini - Pag 482 - Código 16132.8.14.3 (em Anexos).</v>
          </cell>
        </row>
        <row r="531">
          <cell r="B531" t="str">
            <v>* Preço dos Insumos - SINAPI - Sistema Nacional de Pesquisa de Custo e Indice da Construção Civil, Referência 08/2012, Pag 03 - Codigo 6113 (em Anexos).</v>
          </cell>
        </row>
        <row r="532">
          <cell r="B532" t="str">
            <v>* Preço dos Insumos - SINAPI - Sistema Nacional de Pesquisa de Custo e Indice da Construção Civil, Referência 08/2012, Pag 36 - Codigo 2436 (em Anexos).</v>
          </cell>
        </row>
        <row r="533">
          <cell r="B533" t="str">
            <v>* Preço dos Insumos - SINAPI - Sistema Nacional de Pesquisa de Custo e Indice da Construção Civil, Referência 08/2012, Pag 16 - Código 120001 (em Anexos).</v>
          </cell>
        </row>
        <row r="539">
          <cell r="D539" t="str">
            <v>Total Equipamentos (03)</v>
          </cell>
          <cell r="F539">
            <v>0</v>
          </cell>
        </row>
        <row r="542">
          <cell r="E542" t="str">
            <v>CUSTO UNITÁRIO DO SERVIÇO = (01)+(02)+(03)</v>
          </cell>
          <cell r="F542">
            <v>9.77</v>
          </cell>
        </row>
        <row r="544">
          <cell r="A544" t="str">
            <v>CÓDIGO</v>
          </cell>
          <cell r="B544" t="str">
            <v>DESCRIÇÃO SERVIÇO</v>
          </cell>
          <cell r="F544" t="str">
            <v>UNIDADE</v>
          </cell>
        </row>
        <row r="545">
          <cell r="A545" t="str">
            <v>13.3.3</v>
          </cell>
          <cell r="B545" t="str">
            <v>Caixa de Passagem PVC 4" X 4"</v>
          </cell>
          <cell r="F545" t="str">
            <v>Unid.</v>
          </cell>
        </row>
        <row r="548">
          <cell r="A548" t="str">
            <v>MÃO DE OBRA</v>
          </cell>
        </row>
        <row r="549">
          <cell r="A549" t="str">
            <v>CÓDIGO</v>
          </cell>
          <cell r="B549" t="str">
            <v>DESCRIÇÃO INSUMO</v>
          </cell>
          <cell r="C549" t="str">
            <v>UNIDADE</v>
          </cell>
          <cell r="D549" t="str">
            <v>COEFICIENTE</v>
          </cell>
          <cell r="E549" t="str">
            <v>UNITÁRIO (R$)</v>
          </cell>
          <cell r="F549" t="str">
            <v>SUB TOTAL (R$)</v>
          </cell>
        </row>
        <row r="551">
          <cell r="A551" t="str">
            <v>00006113</v>
          </cell>
          <cell r="B551" t="str">
            <v>Ajudante de Eletricista</v>
          </cell>
          <cell r="C551" t="str">
            <v>h</v>
          </cell>
          <cell r="D551">
            <v>0.15</v>
          </cell>
          <cell r="E551">
            <v>8.9600000000000009</v>
          </cell>
          <cell r="F551">
            <v>1.34</v>
          </cell>
        </row>
        <row r="552">
          <cell r="A552" t="str">
            <v>00002436</v>
          </cell>
          <cell r="B552" t="str">
            <v>Eletricista ou Oficial de Eletricista</v>
          </cell>
          <cell r="C552" t="str">
            <v>h</v>
          </cell>
          <cell r="D552">
            <v>0.15</v>
          </cell>
          <cell r="E552">
            <v>11.56</v>
          </cell>
          <cell r="F552">
            <v>1.73</v>
          </cell>
        </row>
        <row r="557">
          <cell r="D557" t="str">
            <v>Sub Total de Mão de Obra</v>
          </cell>
          <cell r="F557">
            <v>3.07</v>
          </cell>
        </row>
        <row r="558">
          <cell r="D558" t="str">
            <v>Encargos Sociais e Trabalhista</v>
          </cell>
          <cell r="F558">
            <v>0</v>
          </cell>
        </row>
        <row r="559">
          <cell r="D559" t="str">
            <v>Total de Mão de Obra (01)</v>
          </cell>
          <cell r="F559">
            <v>3.07</v>
          </cell>
        </row>
        <row r="562">
          <cell r="A562" t="str">
            <v>MATERIAIS</v>
          </cell>
        </row>
        <row r="563">
          <cell r="A563" t="str">
            <v>CÓDIGO</v>
          </cell>
          <cell r="B563" t="str">
            <v>DESCRIÇÃO INSUMO</v>
          </cell>
          <cell r="C563" t="str">
            <v>UNIDADE</v>
          </cell>
          <cell r="D563" t="str">
            <v>COEFICIENTE</v>
          </cell>
          <cell r="E563" t="str">
            <v>UNITÁRIO (R$)</v>
          </cell>
          <cell r="F563" t="str">
            <v>SUB TOTAL (R$)</v>
          </cell>
        </row>
        <row r="565">
          <cell r="A565" t="str">
            <v>00001873</v>
          </cell>
          <cell r="B565" t="str">
            <v>Caixa de PVC 4" X 4" para Eletroduto</v>
          </cell>
          <cell r="C565" t="str">
            <v>unid</v>
          </cell>
          <cell r="D565">
            <v>1</v>
          </cell>
          <cell r="E565">
            <v>2.23</v>
          </cell>
          <cell r="F565">
            <v>2.23</v>
          </cell>
        </row>
        <row r="571">
          <cell r="D571" t="str">
            <v>Total Materiais (02)</v>
          </cell>
          <cell r="F571">
            <v>2.23</v>
          </cell>
        </row>
        <row r="574">
          <cell r="A574" t="str">
            <v>EQUIPAMENTOS / FERRAMENTAS / OUTROS</v>
          </cell>
        </row>
        <row r="575">
          <cell r="A575" t="str">
            <v>CÓDIGO</v>
          </cell>
          <cell r="B575" t="str">
            <v>DESCRIÇÃO INSUMO</v>
          </cell>
          <cell r="C575" t="str">
            <v>UNIDADE</v>
          </cell>
          <cell r="D575" t="str">
            <v>COEFICIENTE</v>
          </cell>
          <cell r="E575" t="str">
            <v>UNITÁRIO (R$)</v>
          </cell>
          <cell r="F575" t="str">
            <v>SUB TOTAL (R$)</v>
          </cell>
        </row>
        <row r="583">
          <cell r="D583" t="str">
            <v>Total Equipamentos (03)</v>
          </cell>
          <cell r="F583">
            <v>0</v>
          </cell>
        </row>
        <row r="586">
          <cell r="E586" t="str">
            <v>CUSTO UNITÁRIO DO SERVIÇO = (01)+(02)+(03)</v>
          </cell>
          <cell r="F586">
            <v>5.3</v>
          </cell>
        </row>
        <row r="588">
          <cell r="B588" t="str">
            <v>* Coeficiente dos Insumos - TCPO - Tabela de Composições de Preços para Orçamento, 13ª Edição, Pini - Pag 482 - Codigo 16132.8.14.1 (em Anexos).</v>
          </cell>
        </row>
        <row r="589">
          <cell r="B589" t="str">
            <v>* Preço dos Insumos - SINAPI - Sistema Nacional de Pesquisa de Custo e Indice da Construção Civil, Referência 08/2012, Pag 03 - Codigo 6113 (em Anexos).</v>
          </cell>
        </row>
        <row r="590">
          <cell r="B590" t="str">
            <v>* Preço dos Insumos - SINAPI - Sistema Nacional de Pesquisa de Custo e Indice da Construção Civil, Referência 08/2012, Pag 36 - Codigo 2436 (em Anexos).</v>
          </cell>
        </row>
        <row r="591">
          <cell r="B591" t="str">
            <v>* Preço dos Insumos - SINAPI - Sistema Nacional de Pesquisa de Custo e Indice da Construção Civil, Referência 08/2012, Pag 16  - Codigo 1873 (em Anexos).</v>
          </cell>
        </row>
        <row r="600">
          <cell r="A600" t="str">
            <v>CÓDIGO</v>
          </cell>
          <cell r="B600" t="str">
            <v>DESCRIÇÃO SERVIÇO</v>
          </cell>
          <cell r="F600" t="str">
            <v>UNIDADE</v>
          </cell>
        </row>
        <row r="601">
          <cell r="A601" t="str">
            <v>13.5.2</v>
          </cell>
          <cell r="B601" t="str">
            <v>Tomadas de embutir 2P + T Universal</v>
          </cell>
          <cell r="F601" t="str">
            <v>unid</v>
          </cell>
        </row>
        <row r="604">
          <cell r="A604" t="str">
            <v>MÃO DE OBRA</v>
          </cell>
        </row>
        <row r="605">
          <cell r="A605" t="str">
            <v>CÓDIGO</v>
          </cell>
          <cell r="B605" t="str">
            <v>DESCRIÇÃO INSUMO</v>
          </cell>
          <cell r="C605" t="str">
            <v>UNIDADE</v>
          </cell>
          <cell r="D605" t="str">
            <v>COEFICIENTE</v>
          </cell>
          <cell r="E605" t="str">
            <v>UNITÁRIO (R$)</v>
          </cell>
          <cell r="F605" t="str">
            <v>SUB TOTAL (R$)</v>
          </cell>
        </row>
        <row r="607">
          <cell r="A607" t="str">
            <v>00006113</v>
          </cell>
          <cell r="B607" t="str">
            <v>Ajudante de Eletricista</v>
          </cell>
          <cell r="C607" t="str">
            <v>h</v>
          </cell>
          <cell r="D607">
            <v>0.28999999999999998</v>
          </cell>
          <cell r="E607">
            <v>8.9600000000000009</v>
          </cell>
          <cell r="F607">
            <v>2.6</v>
          </cell>
        </row>
        <row r="608">
          <cell r="A608" t="str">
            <v>00002436</v>
          </cell>
          <cell r="B608" t="str">
            <v>Eletricista ou Oficial de Eletricista</v>
          </cell>
          <cell r="C608" t="str">
            <v>h</v>
          </cell>
          <cell r="D608">
            <v>0.28999999999999998</v>
          </cell>
          <cell r="E608">
            <v>11.56</v>
          </cell>
          <cell r="F608">
            <v>3.35</v>
          </cell>
        </row>
        <row r="613">
          <cell r="D613" t="str">
            <v>Sub Total de Mão de Obra</v>
          </cell>
          <cell r="F613">
            <v>5.95</v>
          </cell>
        </row>
        <row r="614">
          <cell r="D614" t="str">
            <v>Encargos Sociais e Trabalhista</v>
          </cell>
          <cell r="F614">
            <v>0</v>
          </cell>
        </row>
        <row r="615">
          <cell r="D615" t="str">
            <v>Total de Mão de Obra (01)</v>
          </cell>
          <cell r="F615">
            <v>5.95</v>
          </cell>
        </row>
        <row r="618">
          <cell r="A618" t="str">
            <v>MATERIAIS</v>
          </cell>
        </row>
        <row r="619">
          <cell r="A619" t="str">
            <v>CÓDIGO</v>
          </cell>
          <cell r="B619" t="str">
            <v>DESCRIÇÃO INSUMO</v>
          </cell>
          <cell r="C619" t="str">
            <v>UNIDADE</v>
          </cell>
          <cell r="D619" t="str">
            <v>COEFICIENTE</v>
          </cell>
          <cell r="E619" t="str">
            <v>UNITÁRIO (R$)</v>
          </cell>
          <cell r="F619" t="str">
            <v>SUB TOTAL (R$)</v>
          </cell>
        </row>
        <row r="621">
          <cell r="A621" t="str">
            <v>00007529</v>
          </cell>
          <cell r="B621" t="str">
            <v>Tomada Embutir 2P + T 15A/250V Com Placa, Tipo Silentoque ou Equivalente</v>
          </cell>
          <cell r="C621" t="str">
            <v>unid</v>
          </cell>
          <cell r="D621">
            <v>1</v>
          </cell>
          <cell r="E621">
            <v>9.7799999999999994</v>
          </cell>
          <cell r="F621">
            <v>9.7799999999999994</v>
          </cell>
        </row>
        <row r="627">
          <cell r="D627" t="str">
            <v>Total Materiais (02)</v>
          </cell>
          <cell r="F627">
            <v>9.7799999999999994</v>
          </cell>
        </row>
        <row r="630">
          <cell r="A630" t="str">
            <v>EQUIPAMENTOS / FERRAMENTAS / OUTROS</v>
          </cell>
        </row>
        <row r="631">
          <cell r="A631" t="str">
            <v>CÓDIGO</v>
          </cell>
          <cell r="B631" t="str">
            <v>DESCRIÇÃO INSUMO</v>
          </cell>
          <cell r="C631" t="str">
            <v>UNIDADE</v>
          </cell>
          <cell r="D631" t="str">
            <v>COEFICIENTE</v>
          </cell>
          <cell r="E631" t="str">
            <v>UNITÁRIO (R$)</v>
          </cell>
          <cell r="F631" t="str">
            <v>SUB TOTAL (R$)</v>
          </cell>
        </row>
        <row r="639">
          <cell r="D639" t="str">
            <v>Total Equipamentos (03)</v>
          </cell>
          <cell r="F639">
            <v>0</v>
          </cell>
        </row>
        <row r="642">
          <cell r="E642" t="str">
            <v>CUSTO UNITÁRIO DO SERVIÇO = (01)+(02)+(03)</v>
          </cell>
          <cell r="F642">
            <v>15.73</v>
          </cell>
        </row>
        <row r="644">
          <cell r="B644" t="str">
            <v>* Coeficiente dos Insumos - TCPO - Tabela de Composições de Preços para Orçamento, 13ª Edição, Pini - Pág 498 - Código 16143.8.6.1 (em Anexos).</v>
          </cell>
        </row>
        <row r="645">
          <cell r="B645" t="str">
            <v>* Preço dos Insumos - SINAPI - Sistema Nacional de Pesquisa de Custo e Indice da Construção Civil, Referência 08/2012, Pag 03 - Codigo 6113 (em Anexos).</v>
          </cell>
        </row>
        <row r="646">
          <cell r="B646" t="str">
            <v>* Preço dos Insumos - SINAPI - Sistema Nacional de Pesquisa de Custo e Indice da Construção Civil, Referência 08/2012, Pag 36 - Codigo 2436 (em Anexos).</v>
          </cell>
        </row>
        <row r="647">
          <cell r="B647" t="str">
            <v>* Preço dos Insumos - SINAPI - Sistema Nacional de Pesquisa de Custo e Indice da Construção Civil, Referência 08/2012, Pág 94 - Código 7529 (em Anexos).</v>
          </cell>
        </row>
        <row r="661">
          <cell r="A661" t="str">
            <v>CÓDIGO</v>
          </cell>
          <cell r="B661" t="str">
            <v>DESCRIÇÃO SERVIÇO</v>
          </cell>
          <cell r="F661" t="str">
            <v>UNIDADE</v>
          </cell>
        </row>
        <row r="662">
          <cell r="A662" t="str">
            <v>13.5.3</v>
          </cell>
          <cell r="B662" t="str">
            <v>Tomada de Embutir de 220 V - PARA  AR CONDICIONADO</v>
          </cell>
          <cell r="F662" t="str">
            <v>unid</v>
          </cell>
        </row>
        <row r="665">
          <cell r="A665" t="str">
            <v>MÃO DE OBRA</v>
          </cell>
        </row>
        <row r="666">
          <cell r="A666" t="str">
            <v>CÓDIGO</v>
          </cell>
          <cell r="B666" t="str">
            <v>DESCRIÇÃO INSUMO</v>
          </cell>
          <cell r="C666" t="str">
            <v>UNIDADE</v>
          </cell>
          <cell r="D666" t="str">
            <v>COEFICIENTE</v>
          </cell>
          <cell r="E666" t="str">
            <v>UNITÁRIO (R$)</v>
          </cell>
          <cell r="F666" t="str">
            <v>SUB TOTAL (R$)</v>
          </cell>
        </row>
        <row r="668">
          <cell r="A668" t="str">
            <v>00006113</v>
          </cell>
          <cell r="B668" t="str">
            <v>Ajudante de Eletricista</v>
          </cell>
          <cell r="C668" t="str">
            <v>h</v>
          </cell>
          <cell r="D668">
            <v>0.28999999999999998</v>
          </cell>
          <cell r="E668">
            <v>8.9600000000000009</v>
          </cell>
          <cell r="F668">
            <v>2.6</v>
          </cell>
        </row>
        <row r="669">
          <cell r="A669" t="str">
            <v>00002436</v>
          </cell>
          <cell r="B669" t="str">
            <v>Eletricista ou Oficial de Eletricista</v>
          </cell>
          <cell r="C669" t="str">
            <v>h</v>
          </cell>
          <cell r="D669">
            <v>0.28999999999999998</v>
          </cell>
          <cell r="E669">
            <v>11.56</v>
          </cell>
          <cell r="F669">
            <v>3.35</v>
          </cell>
        </row>
        <row r="674">
          <cell r="D674" t="str">
            <v>Sub Total de Mão de Obra</v>
          </cell>
          <cell r="F674">
            <v>5.95</v>
          </cell>
        </row>
        <row r="675">
          <cell r="D675" t="str">
            <v>Encargos Sociais e Trabalhista</v>
          </cell>
          <cell r="F675">
            <v>0</v>
          </cell>
        </row>
        <row r="676">
          <cell r="D676" t="str">
            <v>Total de Mão de Obra (01)</v>
          </cell>
          <cell r="F676">
            <v>5.95</v>
          </cell>
        </row>
        <row r="679">
          <cell r="A679" t="str">
            <v>MATERIAIS</v>
          </cell>
        </row>
        <row r="680">
          <cell r="A680" t="str">
            <v>CÓDIGO</v>
          </cell>
          <cell r="B680" t="str">
            <v>DESCRIÇÃO INSUMO</v>
          </cell>
          <cell r="C680" t="str">
            <v>UNIDADE</v>
          </cell>
          <cell r="D680" t="str">
            <v>COEFICIENTE</v>
          </cell>
          <cell r="E680" t="str">
            <v>UNITÁRIO (R$)</v>
          </cell>
          <cell r="F680" t="str">
            <v>SUB TOTAL (R$)</v>
          </cell>
        </row>
        <row r="682">
          <cell r="A682" t="str">
            <v>00007531</v>
          </cell>
          <cell r="B682" t="str">
            <v>TOMADA EMBUTIR 3P 20A/250V C/PLACA, TIPO SILENTOQUE PIAL OU EQUIV</v>
          </cell>
          <cell r="C682" t="str">
            <v>unid</v>
          </cell>
          <cell r="D682">
            <v>1</v>
          </cell>
          <cell r="E682">
            <v>8.61</v>
          </cell>
          <cell r="F682">
            <v>8.61</v>
          </cell>
        </row>
        <row r="688">
          <cell r="D688" t="str">
            <v>Total Materiais (02)</v>
          </cell>
          <cell r="F688">
            <v>8.61</v>
          </cell>
        </row>
        <row r="691">
          <cell r="A691" t="str">
            <v>EQUIPAMENTOS / FERRAMENTAS / OUTROS</v>
          </cell>
        </row>
        <row r="692">
          <cell r="A692" t="str">
            <v>CÓDIGO</v>
          </cell>
          <cell r="B692" t="str">
            <v>DESCRIÇÃO INSUMO</v>
          </cell>
          <cell r="C692" t="str">
            <v>UNIDADE</v>
          </cell>
          <cell r="D692" t="str">
            <v>COEFICIENTE</v>
          </cell>
          <cell r="E692" t="str">
            <v>UNITÁRIO (R$)</v>
          </cell>
          <cell r="F692" t="str">
            <v>SUB TOTAL (R$)</v>
          </cell>
        </row>
        <row r="700">
          <cell r="D700" t="str">
            <v>Total Equipamentos (03)</v>
          </cell>
          <cell r="F700">
            <v>0</v>
          </cell>
        </row>
        <row r="703">
          <cell r="E703" t="str">
            <v>CUSTO UNITÁRIO DO SERVIÇO = (01)+(02)+(03)</v>
          </cell>
          <cell r="F703">
            <v>14.56</v>
          </cell>
        </row>
        <row r="705">
          <cell r="B705" t="str">
            <v>* Coeficiente dos Insumos - TCPO - Tabela de Composições de Preços para Orçamento, 13ª Edição, Pini - Pág 498 - Código 16143.8.6.1 (em Anexos).</v>
          </cell>
        </row>
        <row r="706">
          <cell r="B706" t="str">
            <v>* Preço dos Insumos - SINAPI - Sistema Nacional de Pesquisa de Custo e Indice da Construção Civil, Referência 08/2012, Pag 03 - Codigo 6113 (em Anexos).</v>
          </cell>
        </row>
        <row r="707">
          <cell r="B707" t="str">
            <v>* Preço dos Insumos - SINAPI - Sistema Nacional de Pesquisa de Custo e Indice da Construção Civil, Referência 08/2012, Pag 36 - Codigo 2436 (em Anexos).</v>
          </cell>
        </row>
        <row r="708">
          <cell r="B708" t="str">
            <v>* Preço dos Insumos - SINAPI - Sistema Nacional de Pesquisa de Custo e Indice da Construção Civil, Referência 08/2012, Pág 94 - Código 7531 (em Anexos).</v>
          </cell>
        </row>
        <row r="710">
          <cell r="A710" t="str">
            <v>ITEM</v>
          </cell>
          <cell r="B710" t="str">
            <v>DESCRIÇÃO SERVIÇO</v>
          </cell>
          <cell r="F710" t="str">
            <v>UNIDADE</v>
          </cell>
        </row>
        <row r="711">
          <cell r="A711" t="str">
            <v>13.6.6</v>
          </cell>
          <cell r="B711" t="str">
            <v>Poste de Metal Curvo duplo de 6M com Luminária Pública com Lâmpadas Vapor de Sódio 250W Completo</v>
          </cell>
          <cell r="F711" t="str">
            <v>und</v>
          </cell>
        </row>
        <row r="713">
          <cell r="A713" t="str">
            <v>MÃO DE OBRA</v>
          </cell>
        </row>
        <row r="714">
          <cell r="A714" t="str">
            <v>CÓDIGO</v>
          </cell>
          <cell r="B714" t="str">
            <v>DESCRIÇÃO INSUMO</v>
          </cell>
          <cell r="C714" t="str">
            <v>UNIDADE</v>
          </cell>
          <cell r="D714" t="str">
            <v>COEFICIENTE</v>
          </cell>
          <cell r="E714" t="str">
            <v>UNITÁRIO (R$)</v>
          </cell>
          <cell r="F714" t="str">
            <v>SUB TOTAL (R$)</v>
          </cell>
        </row>
        <row r="716">
          <cell r="A716" t="str">
            <v>I - 6113</v>
          </cell>
          <cell r="B716" t="str">
            <v>Ajudante de Eletricista</v>
          </cell>
          <cell r="C716" t="str">
            <v>h</v>
          </cell>
          <cell r="D716">
            <v>2</v>
          </cell>
          <cell r="E716">
            <v>8.9600000000000009</v>
          </cell>
          <cell r="F716">
            <v>17.920000000000002</v>
          </cell>
        </row>
        <row r="717">
          <cell r="A717" t="str">
            <v>I - 2436</v>
          </cell>
          <cell r="B717" t="str">
            <v>Eletricista ou Oficial de Eletricista</v>
          </cell>
          <cell r="C717" t="str">
            <v>h</v>
          </cell>
          <cell r="D717">
            <v>2</v>
          </cell>
          <cell r="E717">
            <v>11.56</v>
          </cell>
          <cell r="F717">
            <v>23.12</v>
          </cell>
        </row>
        <row r="719">
          <cell r="D719" t="str">
            <v>Sub Total de Mão de Obra</v>
          </cell>
          <cell r="F719">
            <v>41.04</v>
          </cell>
        </row>
        <row r="720">
          <cell r="D720" t="str">
            <v>Encargos Sociais e Trabalhista</v>
          </cell>
          <cell r="F720">
            <v>0</v>
          </cell>
        </row>
        <row r="721">
          <cell r="D721" t="str">
            <v>Total de Mão de Obra (01)</v>
          </cell>
          <cell r="F721">
            <v>41.04</v>
          </cell>
        </row>
        <row r="724">
          <cell r="A724" t="str">
            <v>MATERIAIS</v>
          </cell>
        </row>
        <row r="725">
          <cell r="A725" t="str">
            <v>CÓDIGO</v>
          </cell>
          <cell r="B725" t="str">
            <v>DESCRIÇÃO INSUMO</v>
          </cell>
          <cell r="C725" t="str">
            <v>UNIDADE</v>
          </cell>
          <cell r="D725" t="str">
            <v>COEFICIENTE</v>
          </cell>
          <cell r="E725" t="str">
            <v>UNITÁRIO (R$)</v>
          </cell>
          <cell r="F725" t="str">
            <v>SUB TOTAL (R$)</v>
          </cell>
        </row>
        <row r="727">
          <cell r="A727" t="str">
            <v>I - 03757</v>
          </cell>
          <cell r="B727" t="str">
            <v>Lâmpada vapor sódio 250W</v>
          </cell>
          <cell r="C727" t="str">
            <v>und</v>
          </cell>
          <cell r="D727">
            <v>2</v>
          </cell>
          <cell r="E727">
            <v>27.59</v>
          </cell>
          <cell r="F727">
            <v>55.18</v>
          </cell>
        </row>
        <row r="728">
          <cell r="A728" t="str">
            <v>I - 1082</v>
          </cell>
          <cell r="B728" t="str">
            <v>Reator p/ lâmpada vapor de sódio 250W</v>
          </cell>
          <cell r="C728" t="str">
            <v>und</v>
          </cell>
          <cell r="D728">
            <v>2</v>
          </cell>
          <cell r="E728">
            <v>88.97</v>
          </cell>
          <cell r="F728">
            <v>177.94</v>
          </cell>
        </row>
        <row r="729">
          <cell r="A729" t="str">
            <v>I - 13382</v>
          </cell>
          <cell r="B729" t="str">
            <v>Luminária Fechada P/ Iluminação Pública, Tipo ABL 50/F OU Equiv, P/ Lampada a Vapor de Mércurio de 400w</v>
          </cell>
          <cell r="C729" t="str">
            <v>und</v>
          </cell>
          <cell r="D729">
            <v>2</v>
          </cell>
          <cell r="E729">
            <v>141.75</v>
          </cell>
          <cell r="F729">
            <v>283.5</v>
          </cell>
        </row>
        <row r="730">
          <cell r="A730" t="str">
            <v>I - 14164</v>
          </cell>
          <cell r="B730" t="str">
            <v>Poste Ferro Galv. Flangeado curvo duplo Cônico Continuo, C/ Base H = 9,00M</v>
          </cell>
          <cell r="C730" t="str">
            <v>und</v>
          </cell>
          <cell r="D730">
            <v>1</v>
          </cell>
          <cell r="E730">
            <v>803.9</v>
          </cell>
          <cell r="F730">
            <v>803.9</v>
          </cell>
        </row>
        <row r="731">
          <cell r="A731" t="str">
            <v>I - 2510</v>
          </cell>
          <cell r="B731" t="str">
            <v>Rele Fotoelétrico 1000W/220V</v>
          </cell>
          <cell r="C731" t="str">
            <v>unid</v>
          </cell>
          <cell r="D731">
            <v>1</v>
          </cell>
          <cell r="E731">
            <v>23.38</v>
          </cell>
          <cell r="F731">
            <v>23.38</v>
          </cell>
        </row>
        <row r="732">
          <cell r="D732" t="str">
            <v>Total Materiais (02)</v>
          </cell>
          <cell r="F732">
            <v>1343.9</v>
          </cell>
        </row>
        <row r="735">
          <cell r="A735" t="str">
            <v>EQUIPAMENTOS / FERRAMENTAS / OUTROS</v>
          </cell>
        </row>
        <row r="736">
          <cell r="A736" t="str">
            <v>CÓDIGO</v>
          </cell>
          <cell r="B736" t="str">
            <v>DESCRIÇÃO INSUMO</v>
          </cell>
          <cell r="C736" t="str">
            <v>UNIDADE</v>
          </cell>
          <cell r="D736" t="str">
            <v>COEFICIENTE</v>
          </cell>
          <cell r="E736" t="str">
            <v>UNITÁRIO (R$)</v>
          </cell>
          <cell r="F736" t="str">
            <v>SUB TOTAL (R$)</v>
          </cell>
        </row>
        <row r="741">
          <cell r="D741" t="str">
            <v>Total Equipamentos (03)</v>
          </cell>
          <cell r="F741">
            <v>0</v>
          </cell>
        </row>
        <row r="744">
          <cell r="B744" t="str">
            <v>CUSTO UNITÁRIO DO SERVIÇO = (01)+(02)+(03)</v>
          </cell>
          <cell r="F744">
            <v>1384.94</v>
          </cell>
        </row>
        <row r="748">
          <cell r="B748" t="str">
            <v>* Coeficiente dos Insumos - TCPO - Tabela de Composições de Preços para Orçamento, 13ª Edição, Pini - Pág 502 - Código 16520.8.1.1 (em Anexos).</v>
          </cell>
        </row>
        <row r="749">
          <cell r="B749" t="str">
            <v>* Preço dos Insumos - SINAPI - Sistema Nacional de Pesquisa de Custo e Indice da Construção Civil, Referência 08/2012, Pag 03 - Codigo 6113 (em Anexos).</v>
          </cell>
        </row>
        <row r="750">
          <cell r="B750" t="str">
            <v>* Preço dos Insumos - SINAPI - Sistema Nacional de Pesquisa de Custo e Indice da Construção Civil, Referência 08/2012, Pag 36 - Codigo 2436 (em Anexos).</v>
          </cell>
        </row>
        <row r="751">
          <cell r="B751" t="str">
            <v>* Preço dos Insumos - SINAPI -Sistema Nacional de Pesquisa de Custo e Indice da Construção Civil, Referência 08/2012  Página 56, código 03757.</v>
          </cell>
        </row>
        <row r="752">
          <cell r="B752" t="str">
            <v>* Preço dos Insumos - SINAPI -Sistema Nacional de Pesquisa de Custo e Indice da Construção Civil, Referência 08/2012  Página 78, código 1082.</v>
          </cell>
        </row>
        <row r="753">
          <cell r="B753" t="str">
            <v>* Preço dos Insumos - SINAPI -  Sistema Nacional de Pesquisa de Custo e Indice da Construção Civil, Referência 08/2012 Página 58, código 13382.</v>
          </cell>
        </row>
        <row r="754">
          <cell r="B754" t="str">
            <v>* Preço dos Insumos - SINAPI -  Sistema Nacional de Pesquisa de Custo e Indice da Construção Civil, Referência 08/2011  Página 75, código 014164</v>
          </cell>
        </row>
        <row r="755">
          <cell r="B755" t="str">
            <v>* Preço dos Insumos - SINAPI - Sistema Nacional de Pesquisa de Custo e Indice da Construção Civil, Referência 08/2011, Pág 80- Código  2510 (em Anexos).</v>
          </cell>
        </row>
        <row r="762">
          <cell r="A762" t="str">
            <v>CÓDIGO</v>
          </cell>
          <cell r="B762" t="str">
            <v>DESCRIÇÃO SERVIÇO</v>
          </cell>
          <cell r="F762" t="str">
            <v>UNIDADE</v>
          </cell>
        </row>
        <row r="763">
          <cell r="A763" t="str">
            <v>13.7.2</v>
          </cell>
          <cell r="B763" t="str">
            <v>Presilia para cabo cobre nu 35mm²</v>
          </cell>
          <cell r="F763" t="str">
            <v>Unid.</v>
          </cell>
        </row>
        <row r="766">
          <cell r="A766" t="str">
            <v>MÃO DE OBRA</v>
          </cell>
        </row>
        <row r="767">
          <cell r="A767" t="str">
            <v>CÓDIGO</v>
          </cell>
          <cell r="B767" t="str">
            <v>DESCRIÇÃO INSUMO</v>
          </cell>
          <cell r="C767" t="str">
            <v>UNIDADE</v>
          </cell>
          <cell r="D767" t="str">
            <v>COEFICIENTE</v>
          </cell>
          <cell r="E767" t="str">
            <v>UNITÁRIO (R$)</v>
          </cell>
          <cell r="F767" t="str">
            <v>SUB TOTAL (R$)</v>
          </cell>
        </row>
        <row r="769">
          <cell r="A769" t="str">
            <v>00006113</v>
          </cell>
          <cell r="B769" t="str">
            <v>Ajudante de Eletricista</v>
          </cell>
          <cell r="C769" t="str">
            <v>h</v>
          </cell>
          <cell r="D769">
            <v>0.05</v>
          </cell>
          <cell r="E769">
            <v>8.9600000000000009</v>
          </cell>
          <cell r="F769">
            <v>0.45</v>
          </cell>
        </row>
        <row r="770">
          <cell r="A770" t="str">
            <v>00002436</v>
          </cell>
          <cell r="B770" t="str">
            <v>Eletricista ou Oficial de Eletricista</v>
          </cell>
          <cell r="C770" t="str">
            <v>h</v>
          </cell>
          <cell r="D770">
            <v>0.05</v>
          </cell>
          <cell r="E770">
            <v>11.56</v>
          </cell>
          <cell r="F770">
            <v>0.57999999999999996</v>
          </cell>
        </row>
        <row r="775">
          <cell r="D775" t="str">
            <v>Sub Total de Mão de Obra</v>
          </cell>
          <cell r="F775">
            <v>1.03</v>
          </cell>
        </row>
        <row r="776">
          <cell r="D776" t="str">
            <v>Encargos Sociais e Trabalhista</v>
          </cell>
          <cell r="F776">
            <v>0</v>
          </cell>
        </row>
        <row r="777">
          <cell r="D777" t="str">
            <v>Total de Mão de Obra (01)</v>
          </cell>
          <cell r="F777">
            <v>1.03</v>
          </cell>
        </row>
        <row r="780">
          <cell r="A780" t="str">
            <v>MATERIAIS</v>
          </cell>
        </row>
        <row r="781">
          <cell r="A781" t="str">
            <v>CÓDIGO</v>
          </cell>
          <cell r="B781" t="str">
            <v>DESCRIÇÃO INSUMO</v>
          </cell>
          <cell r="C781" t="str">
            <v>UNIDADE</v>
          </cell>
          <cell r="D781" t="str">
            <v>COEFICIENTE</v>
          </cell>
          <cell r="E781" t="str">
            <v>UNITÁRIO (R$)</v>
          </cell>
          <cell r="F781" t="str">
            <v>SUB TOTAL (R$)</v>
          </cell>
        </row>
        <row r="783">
          <cell r="A783" t="str">
            <v>0001577</v>
          </cell>
          <cell r="B783" t="str">
            <v>TERMINAL A COMPRESSAO EM COBRE ESTANHADO P/ CABO 35MM2</v>
          </cell>
          <cell r="C783" t="str">
            <v>unid</v>
          </cell>
          <cell r="D783">
            <v>1</v>
          </cell>
          <cell r="E783">
            <v>1.26</v>
          </cell>
          <cell r="F783">
            <v>1.26</v>
          </cell>
        </row>
        <row r="789">
          <cell r="D789" t="str">
            <v>Total Materiais (02)</v>
          </cell>
          <cell r="F789">
            <v>1.26</v>
          </cell>
        </row>
        <row r="792">
          <cell r="A792" t="str">
            <v>EQUIPAMENTOS / FERRAMENTAS / OUTROS</v>
          </cell>
        </row>
        <row r="793">
          <cell r="A793" t="str">
            <v>CÓDIGO</v>
          </cell>
          <cell r="B793" t="str">
            <v>DESCRIÇÃO INSUMO</v>
          </cell>
          <cell r="C793" t="str">
            <v>UNIDADE</v>
          </cell>
          <cell r="D793" t="str">
            <v>COEFICIENTE</v>
          </cell>
          <cell r="E793" t="str">
            <v>UNITÁRIO (R$)</v>
          </cell>
          <cell r="F793" t="str">
            <v>SUB TOTAL (R$)</v>
          </cell>
        </row>
        <row r="801">
          <cell r="D801" t="str">
            <v>Total Equipamentos (03)</v>
          </cell>
          <cell r="F801">
            <v>0</v>
          </cell>
        </row>
        <row r="804">
          <cell r="E804" t="str">
            <v>CUSTO UNITÁRIO DO SERVIÇO = (01)+(02)+(03)</v>
          </cell>
          <cell r="F804">
            <v>2.29</v>
          </cell>
        </row>
        <row r="806">
          <cell r="B806" t="str">
            <v>* Coeficiente dos Insumos - TCPO - Tabela de Composições de Preços para Orçamento, 13ª Edição, Pini - Pág 486 - Código 16134.8.10.2 (em Anexos) Serviço similar.</v>
          </cell>
        </row>
        <row r="807">
          <cell r="B807" t="str">
            <v>* Preço dos Insumos - SINAPI - Sistema Nacional de Pesquisa de Custo e Indice da Construção Civil, Referência 08/2012, Pag 03 - Codigo 6113 (em Anexos).</v>
          </cell>
        </row>
        <row r="808">
          <cell r="B808" t="str">
            <v>* Preço dos Insumos - SINAPI - Sistema Nacional de Pesquisa de Custo e Indice da Construção Civil, Referência 08/2012, Pag 36 - Codigo 2436 (em Anexos).</v>
          </cell>
        </row>
        <row r="809">
          <cell r="B809" t="str">
            <v>* Preço dos Insumos - SINAPI - Sistema Nacional de Pesquisa de Custo e Indice da Construção Civil, Referência 08/2012, Pág 92 - Código 1577 (em Anexos).</v>
          </cell>
        </row>
        <row r="817">
          <cell r="A817" t="str">
            <v>CÓDIGO</v>
          </cell>
          <cell r="B817" t="str">
            <v>DESCRIÇÃO SERVIÇO</v>
          </cell>
          <cell r="F817" t="str">
            <v>UNIDADE</v>
          </cell>
        </row>
        <row r="818">
          <cell r="A818" t="str">
            <v>13.7.3</v>
          </cell>
          <cell r="B818" t="str">
            <v>Grampo Paralelo Bimetálico p/ Cabo 6 A 50mm² c/ 2 parafuso</v>
          </cell>
          <cell r="F818" t="str">
            <v>unid</v>
          </cell>
        </row>
        <row r="821">
          <cell r="A821" t="str">
            <v>MÃO DE OBRA</v>
          </cell>
        </row>
        <row r="822">
          <cell r="A822" t="str">
            <v>CÓDIGO</v>
          </cell>
          <cell r="B822" t="str">
            <v>DESCRIÇÃO INSUMO</v>
          </cell>
          <cell r="C822" t="str">
            <v>UNIDADE</v>
          </cell>
          <cell r="D822" t="str">
            <v>COEFICIENTE</v>
          </cell>
          <cell r="E822" t="str">
            <v>UNITÁRIO (R$)</v>
          </cell>
          <cell r="F822" t="str">
            <v>SUB TOTAL (R$)</v>
          </cell>
        </row>
        <row r="824">
          <cell r="A824" t="str">
            <v>00006113</v>
          </cell>
          <cell r="B824" t="str">
            <v>Ajudante de Eletricista</v>
          </cell>
          <cell r="C824" t="str">
            <v>h</v>
          </cell>
          <cell r="D824">
            <v>0.15</v>
          </cell>
          <cell r="E824">
            <v>8.9600000000000009</v>
          </cell>
          <cell r="F824">
            <v>1.34</v>
          </cell>
        </row>
        <row r="825">
          <cell r="A825" t="str">
            <v>00002436</v>
          </cell>
          <cell r="B825" t="str">
            <v>Eletricista ou Oficial de Eletricista</v>
          </cell>
          <cell r="C825" t="str">
            <v>h</v>
          </cell>
          <cell r="D825">
            <v>0.15</v>
          </cell>
          <cell r="E825">
            <v>11.56</v>
          </cell>
          <cell r="F825">
            <v>1.73</v>
          </cell>
        </row>
        <row r="830">
          <cell r="D830" t="str">
            <v>Sub Total de Mão de Obra</v>
          </cell>
          <cell r="F830">
            <v>3.07</v>
          </cell>
        </row>
        <row r="831">
          <cell r="D831" t="str">
            <v>Encargos Sociais e Trabalhista</v>
          </cell>
          <cell r="F831">
            <v>0</v>
          </cell>
        </row>
        <row r="832">
          <cell r="D832" t="str">
            <v>Total de Mão de Obra (01)</v>
          </cell>
          <cell r="F832">
            <v>3.07</v>
          </cell>
        </row>
        <row r="835">
          <cell r="A835" t="str">
            <v>MATERIAIS</v>
          </cell>
        </row>
        <row r="836">
          <cell r="A836" t="str">
            <v>CÓDIGO</v>
          </cell>
          <cell r="B836" t="str">
            <v>DESCRIÇÃO INSUMO</v>
          </cell>
          <cell r="C836" t="str">
            <v>UNIDADE</v>
          </cell>
          <cell r="D836" t="str">
            <v>COEFICIENTE</v>
          </cell>
          <cell r="E836" t="str">
            <v>UNITÁRIO (R$)</v>
          </cell>
          <cell r="F836" t="str">
            <v>SUB TOTAL (R$)</v>
          </cell>
        </row>
        <row r="838">
          <cell r="A838" t="str">
            <v>00001564</v>
          </cell>
          <cell r="B838" t="str">
            <v>Grampo Paralelo Bimetálico p/ Cabo 6 A 50mm² c/ 2 Parafuso</v>
          </cell>
          <cell r="C838" t="str">
            <v>unid</v>
          </cell>
          <cell r="D838">
            <v>1</v>
          </cell>
          <cell r="E838">
            <v>3.88</v>
          </cell>
          <cell r="F838">
            <v>3.88</v>
          </cell>
        </row>
        <row r="844">
          <cell r="D844" t="str">
            <v>Total Materiais (02)</v>
          </cell>
          <cell r="F844">
            <v>3.88</v>
          </cell>
        </row>
        <row r="847">
          <cell r="A847" t="str">
            <v>EQUIPAMENTOS / FERRAMENTAS / OUTROS</v>
          </cell>
        </row>
        <row r="848">
          <cell r="A848" t="str">
            <v>CÓDIGO</v>
          </cell>
          <cell r="B848" t="str">
            <v>DESCRIÇÃO INSUMO</v>
          </cell>
          <cell r="C848" t="str">
            <v>UNIDADE</v>
          </cell>
          <cell r="D848" t="str">
            <v>COEFICIENTE</v>
          </cell>
          <cell r="E848" t="str">
            <v>UNITÁRIO (R$)</v>
          </cell>
          <cell r="F848" t="str">
            <v>SUB TOTAL (R$)</v>
          </cell>
        </row>
        <row r="856">
          <cell r="D856" t="str">
            <v>Total Equipamentos (03)</v>
          </cell>
          <cell r="F856">
            <v>0</v>
          </cell>
        </row>
        <row r="859">
          <cell r="E859" t="str">
            <v>CUSTO UNITÁRIO DO SERVIÇO = (01)+(02)+(03)</v>
          </cell>
          <cell r="F859">
            <v>6.95</v>
          </cell>
        </row>
        <row r="861">
          <cell r="B861" t="str">
            <v>* Coeficiente dos Insumos - TCPO - Tabela de Composições de Preços para Orçamento, 13ª Edição, Pini - Pág 486 - Código 16134.8.10.2 (em Anexos) Serviço similar.</v>
          </cell>
        </row>
        <row r="862">
          <cell r="B862" t="str">
            <v>* Preço dos Insumos - SINAPI - Sistema Nacional de Pesquisa de Custo e Indice da Construção Civil, Referência 08/2012, Pag 03 - Codigo 6113 (em Anexos).</v>
          </cell>
        </row>
        <row r="863">
          <cell r="B863" t="str">
            <v>* Preço dos Insumos - SINAPI - Sistema Nacional de Pesquisa de Custo e Indice da Construção Civil, Referência 08/2012, Pag 36 - Codigo 2436 (em Anexos).</v>
          </cell>
        </row>
        <row r="864">
          <cell r="B864" t="str">
            <v>* Preço dos Insumos - SINAPI - Sistema Nacional de Pesquisa de Custo e Indice da Construção Civil, Referência 08/2012, Pág 46 - Código 1564 (em Anexos).</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_ORIGINAL"/>
      <sheetName val="RESUMO_AUT1"/>
    </sheetNames>
    <sheetDataSet>
      <sheetData sheetId="0"/>
      <sheetData sheetId="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 Local  -RESUMO"/>
      <sheetName val="Adm Local "/>
      <sheetName val="Eng3"/>
      <sheetName val="Eng2"/>
      <sheetName val="Eng1"/>
      <sheetName val="Eng.Assist"/>
      <sheetName val="Chefe de Seção"/>
      <sheetName val="Médico_Trabalho"/>
      <sheetName val="Mestre_Obra"/>
      <sheetName val="Tec_Medio 3"/>
      <sheetName val="Tec_Medio 2"/>
      <sheetName val="Tec_Medio 1"/>
      <sheetName val="Enc_Pessoal"/>
      <sheetName val="Enc_Financeiro"/>
      <sheetName val="Encarregado Serv Gerais"/>
      <sheetName val="Encarregado Geral"/>
      <sheetName val="Téc_Segurança"/>
      <sheetName val="Téc_Enfermagem"/>
      <sheetName val="Auxiliar_Técnico"/>
      <sheetName val="Secretária"/>
      <sheetName val="Recepcionista"/>
      <sheetName val="Topógrafo"/>
      <sheetName val="Almoxarife"/>
      <sheetName val="Apontador"/>
      <sheetName val="Aux_Almoxarife"/>
      <sheetName val="Aux_Pessoal"/>
      <sheetName val="Aux_Topografia"/>
      <sheetName val="Aux_Segurança"/>
      <sheetName val="Aux_Enfermagem"/>
      <sheetName val="MO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TO"/>
    </sheetNames>
    <sheetDataSet>
      <sheetData sheetId="0"/>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Vorigi"/>
      <sheetName val="FVmodif"/>
      <sheetName val="FVresumo"/>
      <sheetName val="FVadotar"/>
      <sheetName val="Calculo4010"/>
      <sheetName val="ExempFC1"/>
      <sheetName val="ExemFC2"/>
      <sheetName val="ExemFC3"/>
      <sheetName val="Exemp1"/>
      <sheetName val="Exemp2"/>
      <sheetName val="Exemp3"/>
      <sheetName val="Exemp4"/>
      <sheetName val="Exemp5"/>
      <sheetName val="Exemp6"/>
      <sheetName val="Exemp7"/>
      <sheetName val="Exemp8"/>
      <sheetName val="PROJETO"/>
      <sheetName val="Exerci1"/>
      <sheetName val="Exerci2"/>
      <sheetName val="PROVA"/>
      <sheetName val="Plan3"/>
      <sheetName val="Plan4"/>
      <sheetName val="Plan5"/>
      <sheetName val="Plan6"/>
      <sheetName val="Plan7"/>
      <sheetName val="Plan8"/>
      <sheetName val="Plan9"/>
      <sheetName val="Plan10"/>
      <sheetName val="Plan11"/>
      <sheetName val="Plan12"/>
      <sheetName val="Plan13"/>
      <sheetName val="Plan14"/>
      <sheetName val="Plan15"/>
      <sheetName val="Plan16"/>
      <sheetName val="C"/>
      <sheetName val="FV-DNER"/>
      <sheetName val="orçamento_glob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U-LOTE 30"/>
      <sheetName val="Dados"/>
      <sheetName val="CPU-Lote 30-básico"/>
      <sheetName val="Plan2"/>
      <sheetName val="Cpu"/>
      <sheetName val="CHE"/>
      <sheetName val="MObra"/>
      <sheetName val="Crono"/>
      <sheetName val="BDI"/>
      <sheetName val="EncSoc"/>
      <sheetName val="Cadastros"/>
      <sheetName val="QTR"/>
      <sheetName val="Resumo"/>
      <sheetName val="Planilha"/>
      <sheetName val="TABELA"/>
      <sheetName val="PROJETO"/>
    </sheetNames>
    <sheetDataSet>
      <sheetData sheetId="0" refreshError="1"/>
      <sheetData sheetId="1" refreshError="1">
        <row r="1">
          <cell r="B1" t="str">
            <v>035/2004-08</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_ORIGINAL"/>
      <sheetName val="RESUMO_AUT1"/>
      <sheetName val="RELAT610"/>
      <sheetName val="PQ"/>
      <sheetName val="PROJETO BR_146 (2)"/>
      <sheetName val="CARTA PROPOSTA"/>
      <sheetName val="TABELA"/>
      <sheetName val="PLANILHA CONTRATUAL"/>
      <sheetName val="Teor"/>
      <sheetName val="lista_com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Auxiliar"/>
      <sheetName val="COMPOSIÇÃO A"/>
      <sheetName val="P A T O 99 B"/>
      <sheetName val="Trans 99 C"/>
      <sheetName val="Preços 99 D"/>
      <sheetName val="Cronograma 99 E"/>
      <sheetName val="Pesquisa"/>
      <sheetName val="Diagrama 476"/>
      <sheetName val="Custo do RR-2C"/>
      <sheetName val="Custo do TSD"/>
      <sheetName val="Custo do CM-30"/>
      <sheetName val="Cadastro Traços e Obras"/>
      <sheetName val="Contrato"/>
      <sheetName val="Resumo"/>
      <sheetName val="Pato PRRTN - BR476"/>
      <sheetName val="COMPOSIÇÃO_A"/>
      <sheetName val="P_A_T_O_99_B"/>
      <sheetName val="Trans_99_C"/>
      <sheetName val="Preços_99_D"/>
      <sheetName val="Cronograma_99_E"/>
      <sheetName val="Diagrama_476"/>
      <sheetName val="Custo_do_RR-2C"/>
      <sheetName val="Custo_do_TSD"/>
      <sheetName val="Custo_do_CM-30"/>
      <sheetName val="Cadastro_Traços_e_Obras"/>
      <sheetName val="Pato_PRRTN_-_BR476"/>
      <sheetName val="Cadastro"/>
      <sheetName val="jun"/>
      <sheetName val="Custo da Imprimação"/>
      <sheetName val="Custo da Pintura de Ligaçã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Quant-Vol1 (2)"/>
      <sheetName val="QQegesa"/>
      <sheetName val="QQuant-Vol1"/>
      <sheetName val="Licitação"/>
      <sheetName val="QQegesa-ant"/>
      <sheetName val="QQUANT"/>
      <sheetName val="QQder"/>
      <sheetName val="NumerN"/>
      <sheetName val="BS"/>
      <sheetName val="FR"/>
      <sheetName val="Dimens"/>
      <sheetName val="QuantPav"/>
      <sheetName val="QuQuant"/>
      <sheetName val="NumerN (2)"/>
      <sheetName val="Dimens (2)"/>
      <sheetName val="QuantPav (2)"/>
      <sheetName val="Plan2"/>
      <sheetName val="Plan3"/>
      <sheetName val="Plan4"/>
      <sheetName val="Plan5"/>
      <sheetName val="Plan6"/>
      <sheetName val="Plan7"/>
      <sheetName val="Plan8"/>
      <sheetName val="Plan9"/>
      <sheetName val="Plan10"/>
      <sheetName val="Plan11"/>
      <sheetName val="Plan12"/>
      <sheetName val="Plan13"/>
      <sheetName val="Plan14"/>
      <sheetName val="Plan15"/>
      <sheetName val="Plan16"/>
      <sheetName val="RESUMO_AUT1"/>
      <sheetName val="PT"/>
      <sheetName val="CANAA"/>
      <sheetName val="PROJETO"/>
      <sheetName val="Orçamento"/>
      <sheetName val="RESUMO DE MEDIÇÃ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Quant-Vol1 (2)"/>
      <sheetName val="QQegesa"/>
      <sheetName val="QQuant-Vol1"/>
      <sheetName val="Licitação"/>
      <sheetName val="QQegesa-ant"/>
      <sheetName val="QQUANT"/>
      <sheetName val="QQder"/>
      <sheetName val="NumerN"/>
      <sheetName val="BS"/>
      <sheetName val="FR"/>
      <sheetName val="Dimens"/>
      <sheetName val="QuantPav"/>
      <sheetName val="QuQuant"/>
      <sheetName val="NumerN (2)"/>
      <sheetName val="Dimens (2)"/>
      <sheetName val="QuantPav (2)"/>
      <sheetName val="Plan2"/>
      <sheetName val="Plan3"/>
      <sheetName val="Plan4"/>
      <sheetName val="Plan5"/>
      <sheetName val="Plan6"/>
      <sheetName val="Plan7"/>
      <sheetName val="Plan8"/>
      <sheetName val="Plan9"/>
      <sheetName val="Plan10"/>
      <sheetName val="Plan11"/>
      <sheetName val="Plan12"/>
      <sheetName val="Plan13"/>
      <sheetName val="Plan14"/>
      <sheetName val="Plan15"/>
      <sheetName val="Plan16"/>
      <sheetName val="PROJETO BR_146 (2)"/>
      <sheetName val="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dos de entrada 1"/>
      <sheetName val="Dados de entrada 2"/>
      <sheetName val="Dados de entrada 3"/>
      <sheetName val="Dados de entrada 4"/>
      <sheetName val="Capa"/>
      <sheetName val="Página 1"/>
      <sheetName val="Página 2"/>
      <sheetName val="Página 3"/>
      <sheetName val="Página 4"/>
      <sheetName val="Página 5"/>
      <sheetName val="Página 6"/>
      <sheetName val="Página 7"/>
      <sheetName val="Página 8"/>
      <sheetName val="Página 9"/>
      <sheetName val="Página 10"/>
      <sheetName val="Página 11"/>
      <sheetName val="Página 12"/>
      <sheetName val="Página 13"/>
      <sheetName val="Dens. médias"/>
      <sheetName val="Dens. teórica"/>
      <sheetName val="Teor"/>
      <sheetName val="FX-B-REST"/>
      <sheetName val="CUSTO ZONA SUL"/>
    </sheetNames>
    <sheetDataSet>
      <sheetData sheetId="0">
        <row r="3">
          <cell r="A3">
            <v>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3">
          <cell r="A3">
            <v>4</v>
          </cell>
        </row>
      </sheetData>
      <sheetData sheetId="20" refreshError="1">
        <row r="3">
          <cell r="A3">
            <v>4</v>
          </cell>
          <cell r="B3">
            <v>8.0329999999999995</v>
          </cell>
          <cell r="C3">
            <v>53.398000000000003</v>
          </cell>
        </row>
        <row r="4">
          <cell r="A4">
            <v>4.5</v>
          </cell>
          <cell r="B4">
            <v>6.57</v>
          </cell>
          <cell r="C4">
            <v>61.369</v>
          </cell>
        </row>
        <row r="5">
          <cell r="A5">
            <v>5</v>
          </cell>
          <cell r="B5">
            <v>5.3609999999999998</v>
          </cell>
          <cell r="C5">
            <v>68.516000000000005</v>
          </cell>
        </row>
        <row r="6">
          <cell r="A6">
            <v>5.5</v>
          </cell>
          <cell r="B6">
            <v>4.9109999999999996</v>
          </cell>
          <cell r="C6">
            <v>72.241</v>
          </cell>
        </row>
        <row r="7">
          <cell r="A7">
            <v>6</v>
          </cell>
          <cell r="B7">
            <v>4.0279999999999996</v>
          </cell>
          <cell r="C7">
            <v>77.608999999999995</v>
          </cell>
        </row>
      </sheetData>
      <sheetData sheetId="21" refreshError="1"/>
      <sheetData sheetId="22"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s PGQ"/>
      <sheetName val="Equipamentos"/>
      <sheetName val="Teor"/>
    </sheetNames>
    <sheetDataSet>
      <sheetData sheetId="0" refreshError="1"/>
      <sheetData sheetId="1" refreshError="1"/>
      <sheetData sheetId="2"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s PGQ"/>
      <sheetName val="Equipamentos"/>
      <sheetName val="Teor"/>
      <sheetName val="QuQuant"/>
      <sheetName val="Tabela Abril 2000"/>
      <sheetName val="TABELA"/>
      <sheetName val="Dados"/>
      <sheetName val="PQ"/>
      <sheetName val="PSCEGERAL"/>
      <sheetName val="Planilha"/>
      <sheetName val="PROJETO"/>
      <sheetName val="Mão de Obr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o"/>
      <sheetName val="resumo"/>
      <sheetName val="central"/>
      <sheetName val="b1"/>
      <sheetName val="b2"/>
      <sheetName val="b3"/>
      <sheetName val="b4"/>
      <sheetName val="frentes"/>
      <sheetName val="aloj"/>
      <sheetName val="lote B"/>
      <sheetName val="G-REV_C"/>
      <sheetName val="BDI"/>
      <sheetName val="Encargos Sociais"/>
      <sheetName val="Plan1 (2)"/>
      <sheetName val="Indireto - 40 meses"/>
      <sheetName val="Plan1"/>
      <sheetName val="Sal"/>
      <sheetName val="Gráfico MO"/>
      <sheetName val="Bens Duráveis"/>
      <sheetName val="2"/>
      <sheetName val="3"/>
      <sheetName val="5"/>
      <sheetName val="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4">
          <cell r="B4" t="str">
            <v>Ajudante</v>
          </cell>
          <cell r="C4">
            <v>1.95</v>
          </cell>
          <cell r="D4">
            <v>1.1100000000000001</v>
          </cell>
          <cell r="E4">
            <v>0.94</v>
          </cell>
          <cell r="F4">
            <v>0.87</v>
          </cell>
          <cell r="G4">
            <v>0.94</v>
          </cell>
        </row>
        <row r="5">
          <cell r="B5" t="str">
            <v>Ajudante (Carga e Descarga)</v>
          </cell>
          <cell r="C5">
            <v>1.95</v>
          </cell>
          <cell r="D5">
            <v>1.1100000000000001</v>
          </cell>
          <cell r="E5">
            <v>0.94</v>
          </cell>
          <cell r="F5">
            <v>0.87</v>
          </cell>
          <cell r="G5">
            <v>0.94</v>
          </cell>
        </row>
        <row r="6">
          <cell r="B6" t="str">
            <v>Almoxarife</v>
          </cell>
          <cell r="C6">
            <v>5</v>
          </cell>
          <cell r="D6">
            <v>2.84</v>
          </cell>
          <cell r="E6">
            <v>2.44</v>
          </cell>
          <cell r="F6">
            <v>2.6093636363636361</v>
          </cell>
          <cell r="G6">
            <v>2.61</v>
          </cell>
        </row>
        <row r="7">
          <cell r="B7" t="str">
            <v>Analista de sistema</v>
          </cell>
          <cell r="C7">
            <v>3380.64</v>
          </cell>
          <cell r="D7">
            <v>1917.44</v>
          </cell>
          <cell r="E7">
            <v>1498</v>
          </cell>
          <cell r="F7">
            <v>1498</v>
          </cell>
          <cell r="G7">
            <v>1498</v>
          </cell>
        </row>
        <row r="8">
          <cell r="B8" t="str">
            <v>Apontador</v>
          </cell>
          <cell r="C8">
            <v>3.2</v>
          </cell>
          <cell r="D8">
            <v>1.81</v>
          </cell>
          <cell r="E8">
            <v>1.56</v>
          </cell>
          <cell r="F8">
            <v>1.0441363636363636</v>
          </cell>
          <cell r="G8">
            <v>1.68</v>
          </cell>
        </row>
        <row r="9">
          <cell r="B9" t="str">
            <v>Assist. de Rede</v>
          </cell>
          <cell r="C9">
            <v>1500</v>
          </cell>
          <cell r="D9">
            <v>850.77</v>
          </cell>
          <cell r="E9">
            <v>664.21</v>
          </cell>
          <cell r="F9">
            <v>664.21</v>
          </cell>
          <cell r="G9">
            <v>664.21</v>
          </cell>
        </row>
        <row r="10">
          <cell r="B10" t="str">
            <v>Assist. de Engenharia</v>
          </cell>
          <cell r="C10">
            <v>3380.64</v>
          </cell>
          <cell r="D10">
            <v>1917.44</v>
          </cell>
          <cell r="E10">
            <v>1498</v>
          </cell>
          <cell r="F10">
            <v>1500</v>
          </cell>
          <cell r="G10">
            <v>1500</v>
          </cell>
        </row>
        <row r="11">
          <cell r="B11" t="str">
            <v>Orçamentista</v>
          </cell>
          <cell r="F11">
            <v>1500</v>
          </cell>
          <cell r="G11">
            <v>1500</v>
          </cell>
        </row>
        <row r="12">
          <cell r="B12" t="str">
            <v>Assist. Financeiro</v>
          </cell>
          <cell r="C12">
            <v>4858.3599999999997</v>
          </cell>
          <cell r="D12">
            <v>2755.58</v>
          </cell>
          <cell r="E12">
            <v>1498</v>
          </cell>
          <cell r="F12">
            <v>1498</v>
          </cell>
          <cell r="G12">
            <v>1498</v>
          </cell>
        </row>
        <row r="13">
          <cell r="B13" t="str">
            <v>Assistente Social</v>
          </cell>
          <cell r="C13">
            <v>1433.7</v>
          </cell>
          <cell r="D13">
            <v>813.17</v>
          </cell>
          <cell r="E13">
            <v>961</v>
          </cell>
          <cell r="F13">
            <v>961</v>
          </cell>
          <cell r="G13">
            <v>961</v>
          </cell>
        </row>
        <row r="14">
          <cell r="B14" t="str">
            <v>Assistente técnico I</v>
          </cell>
          <cell r="C14">
            <v>1805.4</v>
          </cell>
          <cell r="D14">
            <v>1023.99</v>
          </cell>
          <cell r="E14">
            <v>961</v>
          </cell>
          <cell r="F14">
            <v>961</v>
          </cell>
          <cell r="G14">
            <v>961</v>
          </cell>
        </row>
        <row r="15">
          <cell r="B15" t="str">
            <v>Aux. de arquivo</v>
          </cell>
          <cell r="C15">
            <v>485.92</v>
          </cell>
          <cell r="D15">
            <v>275.61</v>
          </cell>
          <cell r="E15">
            <v>204</v>
          </cell>
          <cell r="F15">
            <v>204</v>
          </cell>
          <cell r="G15">
            <v>204</v>
          </cell>
        </row>
        <row r="16">
          <cell r="B16" t="str">
            <v>Aux. de pessoal</v>
          </cell>
          <cell r="C16">
            <v>3.2</v>
          </cell>
          <cell r="D16">
            <v>1.81</v>
          </cell>
          <cell r="E16">
            <v>1.56</v>
          </cell>
          <cell r="F16">
            <v>1.5576363636363637</v>
          </cell>
          <cell r="G16">
            <v>1.68</v>
          </cell>
        </row>
        <row r="17">
          <cell r="B17" t="str">
            <v>Aux. Financeiro</v>
          </cell>
          <cell r="C17">
            <v>878.63</v>
          </cell>
          <cell r="D17">
            <v>498.34</v>
          </cell>
          <cell r="E17">
            <v>749</v>
          </cell>
          <cell r="F17">
            <v>749</v>
          </cell>
          <cell r="G17">
            <v>749</v>
          </cell>
        </row>
        <row r="18">
          <cell r="B18" t="str">
            <v>Aux. Laboratório</v>
          </cell>
          <cell r="C18">
            <v>3.2</v>
          </cell>
          <cell r="D18">
            <v>1.81</v>
          </cell>
          <cell r="E18">
            <v>1.56</v>
          </cell>
          <cell r="F18">
            <v>1.56</v>
          </cell>
          <cell r="G18">
            <v>1.68</v>
          </cell>
        </row>
        <row r="19">
          <cell r="B19" t="str">
            <v>Aux. Segurança</v>
          </cell>
          <cell r="C19">
            <v>3.2</v>
          </cell>
          <cell r="D19">
            <v>1.81</v>
          </cell>
          <cell r="E19">
            <v>1.56</v>
          </cell>
          <cell r="F19">
            <v>1.56</v>
          </cell>
          <cell r="G19">
            <v>1.68</v>
          </cell>
        </row>
        <row r="20">
          <cell r="B20" t="str">
            <v>Cadista</v>
          </cell>
          <cell r="F20">
            <v>1000</v>
          </cell>
          <cell r="G20">
            <v>1000</v>
          </cell>
        </row>
        <row r="21">
          <cell r="B21" t="str">
            <v>Aux. técnico</v>
          </cell>
          <cell r="C21">
            <v>933.11</v>
          </cell>
          <cell r="D21">
            <v>529.24</v>
          </cell>
          <cell r="E21">
            <v>749</v>
          </cell>
          <cell r="F21">
            <v>342.68</v>
          </cell>
          <cell r="G21">
            <v>749</v>
          </cell>
        </row>
        <row r="22">
          <cell r="B22" t="str">
            <v>Aux. Serv. Gerais</v>
          </cell>
          <cell r="F22">
            <v>342.68</v>
          </cell>
          <cell r="G22">
            <v>342.68</v>
          </cell>
        </row>
        <row r="23">
          <cell r="B23" t="str">
            <v>Aux.almoxarifado</v>
          </cell>
          <cell r="C23">
            <v>3.67</v>
          </cell>
          <cell r="D23">
            <v>2.08</v>
          </cell>
          <cell r="E23">
            <v>3.4045454545454548</v>
          </cell>
          <cell r="F23">
            <v>1.5576363636363637</v>
          </cell>
          <cell r="G23">
            <v>3.4</v>
          </cell>
        </row>
        <row r="24">
          <cell r="B24" t="str">
            <v>Auxiliar de Topografia</v>
          </cell>
          <cell r="C24">
            <v>3.2</v>
          </cell>
          <cell r="D24">
            <v>1.81</v>
          </cell>
          <cell r="E24">
            <v>0.94</v>
          </cell>
          <cell r="F24">
            <v>0.94</v>
          </cell>
          <cell r="G24">
            <v>1.68</v>
          </cell>
        </row>
        <row r="25">
          <cell r="B25" t="str">
            <v>Carpinteiro</v>
          </cell>
          <cell r="C25">
            <v>3.2</v>
          </cell>
          <cell r="D25">
            <v>1.81</v>
          </cell>
          <cell r="E25">
            <v>1.56</v>
          </cell>
          <cell r="F25">
            <v>1.5576363636363637</v>
          </cell>
          <cell r="G25">
            <v>1.68</v>
          </cell>
        </row>
        <row r="26">
          <cell r="B26" t="str">
            <v>Chefe Administrativo</v>
          </cell>
          <cell r="C26">
            <v>3919.9999999999995</v>
          </cell>
          <cell r="D26">
            <v>2223.36</v>
          </cell>
          <cell r="E26">
            <v>2244</v>
          </cell>
          <cell r="F26">
            <v>2244</v>
          </cell>
          <cell r="G26">
            <v>2244</v>
          </cell>
        </row>
        <row r="27">
          <cell r="B27" t="str">
            <v>Chefe de Laboratório</v>
          </cell>
          <cell r="C27">
            <v>3919.9999999999995</v>
          </cell>
          <cell r="D27">
            <v>2223.36</v>
          </cell>
          <cell r="E27">
            <v>2244</v>
          </cell>
          <cell r="F27">
            <v>956.9</v>
          </cell>
          <cell r="G27">
            <v>2244</v>
          </cell>
        </row>
        <row r="28">
          <cell r="B28" t="str">
            <v>Chefe de Materiais</v>
          </cell>
          <cell r="C28">
            <v>3919.9999999999995</v>
          </cell>
          <cell r="D28">
            <v>2223.36</v>
          </cell>
          <cell r="E28">
            <v>2244</v>
          </cell>
          <cell r="F28">
            <v>2244</v>
          </cell>
          <cell r="G28">
            <v>2244</v>
          </cell>
        </row>
        <row r="29">
          <cell r="B29" t="str">
            <v>Eng. de Medição</v>
          </cell>
          <cell r="C29">
            <v>4804.05</v>
          </cell>
          <cell r="D29">
            <v>2724.77</v>
          </cell>
          <cell r="E29">
            <v>2312</v>
          </cell>
          <cell r="F29">
            <v>2500</v>
          </cell>
          <cell r="G29">
            <v>2500</v>
          </cell>
        </row>
        <row r="30">
          <cell r="B30" t="str">
            <v>Chefe S. Pessoal</v>
          </cell>
          <cell r="C30">
            <v>3919.9999999999995</v>
          </cell>
          <cell r="D30">
            <v>2223.36</v>
          </cell>
          <cell r="E30">
            <v>2244</v>
          </cell>
          <cell r="F30">
            <v>2000</v>
          </cell>
          <cell r="G30">
            <v>2244</v>
          </cell>
        </row>
        <row r="31">
          <cell r="B31" t="str">
            <v>Comprador</v>
          </cell>
          <cell r="C31">
            <v>7.26</v>
          </cell>
          <cell r="D31">
            <v>4.12</v>
          </cell>
          <cell r="E31">
            <v>4.3681818181818182</v>
          </cell>
          <cell r="F31">
            <v>4.3681818181818182</v>
          </cell>
          <cell r="G31">
            <v>4.37</v>
          </cell>
        </row>
        <row r="32">
          <cell r="B32" t="str">
            <v>Contador</v>
          </cell>
          <cell r="C32">
            <v>4115.74</v>
          </cell>
          <cell r="D32">
            <v>2334.38</v>
          </cell>
          <cell r="E32">
            <v>2244</v>
          </cell>
          <cell r="F32">
            <v>2244</v>
          </cell>
          <cell r="G32">
            <v>2244</v>
          </cell>
        </row>
        <row r="33">
          <cell r="B33" t="str">
            <v>Contínuo</v>
          </cell>
          <cell r="F33">
            <v>1.0441363636363636</v>
          </cell>
          <cell r="G33">
            <v>0.94</v>
          </cell>
        </row>
        <row r="34">
          <cell r="B34" t="str">
            <v>Coord. Desenv. Proj.</v>
          </cell>
          <cell r="C34">
            <v>7300</v>
          </cell>
          <cell r="D34">
            <v>4140.43</v>
          </cell>
          <cell r="E34">
            <v>2312</v>
          </cell>
          <cell r="F34">
            <v>2312</v>
          </cell>
          <cell r="G34">
            <v>2312</v>
          </cell>
        </row>
        <row r="35">
          <cell r="B35" t="str">
            <v>Coord. Topografia</v>
          </cell>
          <cell r="C35">
            <v>7300</v>
          </cell>
          <cell r="D35">
            <v>4140.43</v>
          </cell>
          <cell r="E35">
            <v>2312</v>
          </cell>
          <cell r="F35">
            <v>2312</v>
          </cell>
          <cell r="G35">
            <v>2312</v>
          </cell>
        </row>
        <row r="36">
          <cell r="B36" t="str">
            <v>Copeira</v>
          </cell>
          <cell r="C36">
            <v>2.21</v>
          </cell>
          <cell r="D36">
            <v>1.25</v>
          </cell>
          <cell r="E36">
            <v>1.01</v>
          </cell>
          <cell r="F36">
            <v>1.0441363636363636</v>
          </cell>
          <cell r="G36">
            <v>0.94</v>
          </cell>
        </row>
        <row r="37">
          <cell r="B37" t="str">
            <v>Desenhista Projetista</v>
          </cell>
          <cell r="C37">
            <v>3219.64</v>
          </cell>
          <cell r="D37">
            <v>1826.12</v>
          </cell>
          <cell r="E37">
            <v>1498</v>
          </cell>
          <cell r="F37">
            <v>1498</v>
          </cell>
          <cell r="G37">
            <v>1498</v>
          </cell>
        </row>
        <row r="38">
          <cell r="B38" t="str">
            <v>Eletricista</v>
          </cell>
          <cell r="C38">
            <v>3.2</v>
          </cell>
          <cell r="D38">
            <v>1.81</v>
          </cell>
          <cell r="E38">
            <v>1.81</v>
          </cell>
          <cell r="F38">
            <v>1.81</v>
          </cell>
          <cell r="G38">
            <v>1.9</v>
          </cell>
        </row>
        <row r="39">
          <cell r="B39" t="str">
            <v>Enc.Serv.Gerais</v>
          </cell>
          <cell r="C39">
            <v>3380.64</v>
          </cell>
          <cell r="D39">
            <v>1917.44</v>
          </cell>
          <cell r="E39">
            <v>1498</v>
          </cell>
          <cell r="F39">
            <v>510.88</v>
          </cell>
          <cell r="G39">
            <v>1498</v>
          </cell>
        </row>
        <row r="40">
          <cell r="B40" t="str">
            <v>Encanador</v>
          </cell>
          <cell r="C40">
            <v>3.2</v>
          </cell>
          <cell r="D40">
            <v>1.81</v>
          </cell>
          <cell r="E40">
            <v>1.81</v>
          </cell>
          <cell r="F40">
            <v>1.81</v>
          </cell>
          <cell r="G40">
            <v>1.9</v>
          </cell>
        </row>
        <row r="41">
          <cell r="B41" t="str">
            <v>Encarregado Comercial</v>
          </cell>
          <cell r="C41">
            <v>3380.64</v>
          </cell>
          <cell r="D41">
            <v>1917.44</v>
          </cell>
          <cell r="E41">
            <v>1498</v>
          </cell>
          <cell r="F41">
            <v>1498</v>
          </cell>
          <cell r="G41">
            <v>1498</v>
          </cell>
        </row>
        <row r="42">
          <cell r="B42" t="str">
            <v>Encarregado de Apropriação</v>
          </cell>
          <cell r="C42">
            <v>3380.64</v>
          </cell>
          <cell r="D42">
            <v>1917.44</v>
          </cell>
          <cell r="E42">
            <v>1498</v>
          </cell>
          <cell r="F42">
            <v>1498</v>
          </cell>
          <cell r="G42">
            <v>1498</v>
          </cell>
        </row>
        <row r="43">
          <cell r="B43" t="str">
            <v>Encarregado de Transportes</v>
          </cell>
          <cell r="C43">
            <v>3380.64</v>
          </cell>
          <cell r="D43">
            <v>1917.44</v>
          </cell>
          <cell r="E43">
            <v>1498</v>
          </cell>
          <cell r="F43">
            <v>1498</v>
          </cell>
          <cell r="G43">
            <v>1498</v>
          </cell>
        </row>
        <row r="44">
          <cell r="B44" t="str">
            <v>Encarregado de Produção</v>
          </cell>
          <cell r="C44">
            <v>3380.64</v>
          </cell>
          <cell r="D44">
            <v>1917.44</v>
          </cell>
          <cell r="E44">
            <v>1498</v>
          </cell>
          <cell r="F44">
            <v>1498</v>
          </cell>
          <cell r="G44">
            <v>1100</v>
          </cell>
        </row>
        <row r="45">
          <cell r="B45" t="str">
            <v>Mestre de Obras</v>
          </cell>
          <cell r="C45">
            <v>3380.64</v>
          </cell>
          <cell r="D45">
            <v>1917.44</v>
          </cell>
          <cell r="E45">
            <v>2244</v>
          </cell>
          <cell r="F45">
            <v>3500</v>
          </cell>
          <cell r="G45">
            <v>2500</v>
          </cell>
        </row>
        <row r="46">
          <cell r="B46" t="str">
            <v>Enc. Frente Serviço</v>
          </cell>
          <cell r="E46">
            <v>838.2</v>
          </cell>
          <cell r="F46">
            <v>2000</v>
          </cell>
          <cell r="G46">
            <v>2000</v>
          </cell>
        </row>
        <row r="47">
          <cell r="B47" t="str">
            <v>Enc. Financeiro</v>
          </cell>
          <cell r="E47">
            <v>1498</v>
          </cell>
          <cell r="F47">
            <v>1000</v>
          </cell>
          <cell r="G47">
            <v>1498</v>
          </cell>
        </row>
        <row r="48">
          <cell r="B48" t="str">
            <v>Enc. Pessoal</v>
          </cell>
          <cell r="E48">
            <v>1498</v>
          </cell>
          <cell r="F48">
            <v>1000</v>
          </cell>
          <cell r="G48">
            <v>1498</v>
          </cell>
        </row>
        <row r="49">
          <cell r="B49" t="str">
            <v>Eng. Seg.Trabalho</v>
          </cell>
          <cell r="C49">
            <v>5161.32</v>
          </cell>
          <cell r="D49">
            <v>2927.41</v>
          </cell>
          <cell r="E49">
            <v>2312</v>
          </cell>
          <cell r="F49">
            <v>2500</v>
          </cell>
          <cell r="G49">
            <v>2500</v>
          </cell>
        </row>
        <row r="50">
          <cell r="B50" t="str">
            <v>Engenheiro C. Qualidade</v>
          </cell>
          <cell r="C50">
            <v>5161.32</v>
          </cell>
          <cell r="D50">
            <v>2927.41</v>
          </cell>
          <cell r="E50">
            <v>2312</v>
          </cell>
          <cell r="F50">
            <v>2500</v>
          </cell>
          <cell r="G50">
            <v>2500</v>
          </cell>
        </row>
        <row r="51">
          <cell r="B51" t="str">
            <v>Engenheiro Produção</v>
          </cell>
          <cell r="C51">
            <v>5161.32</v>
          </cell>
          <cell r="D51">
            <v>2927.41</v>
          </cell>
          <cell r="E51">
            <v>2312</v>
          </cell>
          <cell r="F51">
            <v>2500</v>
          </cell>
          <cell r="G51">
            <v>2800</v>
          </cell>
        </row>
        <row r="52">
          <cell r="B52" t="str">
            <v>Eng. Projetos</v>
          </cell>
          <cell r="C52">
            <v>5161.32</v>
          </cell>
          <cell r="D52">
            <v>2927.41</v>
          </cell>
          <cell r="E52">
            <v>2312</v>
          </cell>
          <cell r="F52">
            <v>2500</v>
          </cell>
          <cell r="G52">
            <v>2500</v>
          </cell>
        </row>
        <row r="53">
          <cell r="B53" t="str">
            <v>Eng. Planejamento</v>
          </cell>
          <cell r="C53">
            <v>5161.32</v>
          </cell>
          <cell r="D53">
            <v>2927.41</v>
          </cell>
          <cell r="E53">
            <v>2312</v>
          </cell>
          <cell r="F53">
            <v>2800</v>
          </cell>
          <cell r="G53">
            <v>2800</v>
          </cell>
        </row>
        <row r="54">
          <cell r="B54" t="str">
            <v>Eng. Métodos Constr.</v>
          </cell>
          <cell r="F54">
            <v>2800</v>
          </cell>
          <cell r="G54">
            <v>2800</v>
          </cell>
        </row>
        <row r="55">
          <cell r="B55" t="str">
            <v>Engenheiro de Minas</v>
          </cell>
          <cell r="C55">
            <v>5161.32</v>
          </cell>
          <cell r="D55">
            <v>2927.41</v>
          </cell>
          <cell r="E55">
            <v>2312</v>
          </cell>
          <cell r="F55">
            <v>2800</v>
          </cell>
          <cell r="G55">
            <v>2800</v>
          </cell>
        </row>
        <row r="56">
          <cell r="B56" t="str">
            <v>Geólogo</v>
          </cell>
          <cell r="E56">
            <v>2312</v>
          </cell>
          <cell r="F56">
            <v>2800</v>
          </cell>
          <cell r="G56">
            <v>2800</v>
          </cell>
        </row>
        <row r="57">
          <cell r="B57" t="str">
            <v>Faxineiro</v>
          </cell>
          <cell r="C57">
            <v>1.79</v>
          </cell>
          <cell r="D57">
            <v>1.02</v>
          </cell>
          <cell r="E57">
            <v>0.94</v>
          </cell>
          <cell r="F57">
            <v>1.0441363636363636</v>
          </cell>
          <cell r="G57">
            <v>0.94</v>
          </cell>
        </row>
        <row r="58">
          <cell r="B58" t="str">
            <v>Ferramenteiro</v>
          </cell>
          <cell r="C58">
            <v>2.21</v>
          </cell>
          <cell r="D58">
            <v>1.25</v>
          </cell>
          <cell r="E58">
            <v>1.56</v>
          </cell>
          <cell r="F58">
            <v>1.56</v>
          </cell>
          <cell r="G58">
            <v>1.9</v>
          </cell>
        </row>
        <row r="59">
          <cell r="B59" t="str">
            <v>Gerente Adm. Financeiro</v>
          </cell>
          <cell r="C59">
            <v>11773.4</v>
          </cell>
          <cell r="D59">
            <v>6677.67</v>
          </cell>
          <cell r="E59">
            <v>3400</v>
          </cell>
          <cell r="F59">
            <v>4000</v>
          </cell>
          <cell r="G59">
            <v>4000</v>
          </cell>
        </row>
        <row r="60">
          <cell r="B60" t="str">
            <v>Gerente Comercial</v>
          </cell>
          <cell r="C60">
            <v>11773.4</v>
          </cell>
          <cell r="D60">
            <v>6677.67</v>
          </cell>
          <cell r="E60">
            <v>3400</v>
          </cell>
        </row>
        <row r="61">
          <cell r="B61" t="str">
            <v>Gerente Gest. Qualidade</v>
          </cell>
          <cell r="F61">
            <v>4000</v>
          </cell>
          <cell r="G61">
            <v>4000</v>
          </cell>
        </row>
        <row r="62">
          <cell r="B62" t="str">
            <v>Gerente de Sistemas</v>
          </cell>
          <cell r="F62">
            <v>5000</v>
          </cell>
          <cell r="G62">
            <v>5000</v>
          </cell>
        </row>
        <row r="63">
          <cell r="B63" t="str">
            <v>Gerente de Construção</v>
          </cell>
          <cell r="E63">
            <v>3400</v>
          </cell>
          <cell r="F63">
            <v>7000</v>
          </cell>
          <cell r="G63">
            <v>7000</v>
          </cell>
        </row>
        <row r="64">
          <cell r="B64" t="str">
            <v>Gerente Área Técnica</v>
          </cell>
          <cell r="C64">
            <v>11773.4</v>
          </cell>
          <cell r="D64">
            <v>6677.67</v>
          </cell>
          <cell r="E64">
            <v>3400</v>
          </cell>
          <cell r="F64">
            <v>5000</v>
          </cell>
          <cell r="G64">
            <v>5000</v>
          </cell>
        </row>
        <row r="65">
          <cell r="B65" t="str">
            <v>Gerente Obras Civis</v>
          </cell>
          <cell r="C65">
            <v>16947.98</v>
          </cell>
          <cell r="D65">
            <v>9612.6</v>
          </cell>
          <cell r="E65">
            <v>4080</v>
          </cell>
          <cell r="F65">
            <v>5000</v>
          </cell>
          <cell r="G65">
            <v>5000</v>
          </cell>
        </row>
        <row r="66">
          <cell r="B66" t="str">
            <v>1º Repres. Contratada</v>
          </cell>
          <cell r="C66">
            <v>16947.98</v>
          </cell>
          <cell r="D66">
            <v>9612.6</v>
          </cell>
          <cell r="E66">
            <v>4760</v>
          </cell>
          <cell r="F66">
            <v>10000</v>
          </cell>
          <cell r="G66">
            <v>10000</v>
          </cell>
        </row>
        <row r="67">
          <cell r="B67" t="str">
            <v xml:space="preserve">Inspetor de qualidade </v>
          </cell>
          <cell r="C67">
            <v>4292</v>
          </cell>
          <cell r="D67">
            <v>2434.35</v>
          </cell>
          <cell r="E67">
            <v>1498</v>
          </cell>
          <cell r="F67">
            <v>1498</v>
          </cell>
          <cell r="G67">
            <v>1498</v>
          </cell>
        </row>
        <row r="68">
          <cell r="B68" t="str">
            <v>Laboratorista</v>
          </cell>
          <cell r="C68">
            <v>1187.92</v>
          </cell>
          <cell r="D68">
            <v>673.77</v>
          </cell>
          <cell r="E68">
            <v>749</v>
          </cell>
          <cell r="F68">
            <v>749</v>
          </cell>
          <cell r="G68">
            <v>749</v>
          </cell>
        </row>
        <row r="69">
          <cell r="B69" t="str">
            <v>Médico do Trabalho</v>
          </cell>
          <cell r="C69">
            <v>5252.91</v>
          </cell>
          <cell r="D69">
            <v>2979.36</v>
          </cell>
          <cell r="E69">
            <v>2312</v>
          </cell>
          <cell r="F69">
            <v>2000</v>
          </cell>
          <cell r="G69">
            <v>2312</v>
          </cell>
        </row>
        <row r="70">
          <cell r="B70" t="str">
            <v>Motorista</v>
          </cell>
          <cell r="C70">
            <v>3.67</v>
          </cell>
          <cell r="D70">
            <v>2.08</v>
          </cell>
          <cell r="E70">
            <v>1.56</v>
          </cell>
          <cell r="F70">
            <v>1.5576363636363637</v>
          </cell>
          <cell r="G70">
            <v>1.9</v>
          </cell>
        </row>
        <row r="71">
          <cell r="B71" t="str">
            <v>Pedreiro</v>
          </cell>
          <cell r="C71">
            <v>3.2</v>
          </cell>
          <cell r="D71">
            <v>1.81</v>
          </cell>
          <cell r="E71">
            <v>1.56</v>
          </cell>
          <cell r="F71">
            <v>1.56</v>
          </cell>
          <cell r="G71">
            <v>1.9</v>
          </cell>
        </row>
        <row r="72">
          <cell r="B72" t="str">
            <v>Pintor de Placas</v>
          </cell>
          <cell r="C72">
            <v>1.9</v>
          </cell>
          <cell r="D72">
            <v>1.08</v>
          </cell>
          <cell r="E72">
            <v>1.81</v>
          </cell>
          <cell r="F72">
            <v>1.81</v>
          </cell>
          <cell r="G72">
            <v>1.9</v>
          </cell>
        </row>
        <row r="73">
          <cell r="B73" t="str">
            <v>Porteiro</v>
          </cell>
          <cell r="C73">
            <v>1.89</v>
          </cell>
          <cell r="D73">
            <v>1.07</v>
          </cell>
          <cell r="E73">
            <v>1.01</v>
          </cell>
          <cell r="F73">
            <v>1.01</v>
          </cell>
          <cell r="G73">
            <v>0.94</v>
          </cell>
        </row>
        <row r="74">
          <cell r="B74" t="str">
            <v>Recepcionista</v>
          </cell>
          <cell r="C74">
            <v>497</v>
          </cell>
          <cell r="D74">
            <v>281.89</v>
          </cell>
          <cell r="E74">
            <v>398</v>
          </cell>
          <cell r="F74">
            <v>398</v>
          </cell>
          <cell r="G74">
            <v>398</v>
          </cell>
        </row>
        <row r="75">
          <cell r="B75" t="str">
            <v>Secretária</v>
          </cell>
          <cell r="C75">
            <v>1077.73</v>
          </cell>
          <cell r="D75">
            <v>611.27</v>
          </cell>
          <cell r="E75">
            <v>961</v>
          </cell>
          <cell r="F75">
            <v>961</v>
          </cell>
          <cell r="G75">
            <v>961</v>
          </cell>
        </row>
        <row r="76">
          <cell r="B76" t="str">
            <v>Téc. Seg. do Trabalho</v>
          </cell>
          <cell r="C76">
            <v>1518.46</v>
          </cell>
          <cell r="D76">
            <v>861.24</v>
          </cell>
          <cell r="E76">
            <v>961</v>
          </cell>
          <cell r="F76">
            <v>961</v>
          </cell>
          <cell r="G76">
            <v>961</v>
          </cell>
        </row>
        <row r="77">
          <cell r="B77" t="str">
            <v>Técnico  meio ambiente</v>
          </cell>
          <cell r="C77">
            <v>2389.5</v>
          </cell>
          <cell r="D77">
            <v>1355.28</v>
          </cell>
          <cell r="E77">
            <v>1498</v>
          </cell>
          <cell r="F77">
            <v>1498</v>
          </cell>
          <cell r="G77">
            <v>1498</v>
          </cell>
        </row>
        <row r="78">
          <cell r="B78" t="str">
            <v>Técnico de Enfermagem</v>
          </cell>
          <cell r="C78">
            <v>4.66</v>
          </cell>
          <cell r="D78">
            <v>2.64</v>
          </cell>
          <cell r="E78">
            <v>4.3681818181818182</v>
          </cell>
          <cell r="F78">
            <v>1.5576363636363637</v>
          </cell>
          <cell r="G78">
            <v>4.37</v>
          </cell>
        </row>
        <row r="79">
          <cell r="B79" t="str">
            <v>Auxiliar Enfermagem</v>
          </cell>
          <cell r="F79">
            <v>1.0441363636363636</v>
          </cell>
          <cell r="G79">
            <v>1.68</v>
          </cell>
        </row>
        <row r="80">
          <cell r="B80" t="str">
            <v>Topógrafo II</v>
          </cell>
          <cell r="C80">
            <v>10.69</v>
          </cell>
          <cell r="D80">
            <v>6.06</v>
          </cell>
          <cell r="E80">
            <v>6.8090909090909095</v>
          </cell>
          <cell r="F80">
            <v>6.8090909090909095</v>
          </cell>
          <cell r="G80">
            <v>6.81</v>
          </cell>
        </row>
      </sheetData>
      <sheetData sheetId="17"/>
      <sheetData sheetId="18"/>
      <sheetData sheetId="19"/>
      <sheetData sheetId="20"/>
      <sheetData sheetId="21"/>
      <sheetData sheetId="22"/>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ços"/>
      <sheetName val="Teor"/>
      <sheetName val="Equipamentos"/>
    </sheetNames>
    <sheetDataSet>
      <sheetData sheetId="0" refreshError="1">
        <row r="1">
          <cell r="A1" t="str">
            <v>CÓDIGO</v>
          </cell>
          <cell r="B1" t="str">
            <v>DESCRIÇÃO</v>
          </cell>
          <cell r="C1" t="str">
            <v>UNID.</v>
          </cell>
          <cell r="D1" t="str">
            <v>ESPECIFICAÇÃO</v>
          </cell>
          <cell r="E1" t="str">
            <v>CUSTO UNITÁRIO</v>
          </cell>
          <cell r="F1" t="str">
            <v>BDI</v>
          </cell>
          <cell r="G1" t="str">
            <v>PREÇO UNITÁRIO</v>
          </cell>
          <cell r="H1" t="str">
            <v>GRUPO</v>
          </cell>
        </row>
        <row r="3">
          <cell r="A3" t="str">
            <v>TERRAPLENAGEM</v>
          </cell>
        </row>
        <row r="4">
          <cell r="A4" t="str">
            <v>01.000.00</v>
          </cell>
          <cell r="B4" t="str">
            <v>DESMATAMENTO, DESTOC. E LIMPEZA ÁREA C/ ÁRVORES DE Ø ATÉ 0,15M</v>
          </cell>
          <cell r="C4" t="str">
            <v>m²</v>
          </cell>
          <cell r="D4" t="str">
            <v>DNER-ES-278/97</v>
          </cell>
          <cell r="E4">
            <v>0.05</v>
          </cell>
          <cell r="F4">
            <v>0.02</v>
          </cell>
          <cell r="G4">
            <v>7.0000000000000007E-2</v>
          </cell>
          <cell r="H4" t="str">
            <v>Terraplenagem</v>
          </cell>
        </row>
        <row r="5">
          <cell r="A5" t="str">
            <v>01.010.00</v>
          </cell>
          <cell r="B5" t="str">
            <v>DESMATAMENTO, DESTOC. E LIMPEZA ÁREA C/ ÁRVORES DE 0,15 ATÉ 0,30M</v>
          </cell>
          <cell r="C5" t="str">
            <v>unid.</v>
          </cell>
          <cell r="D5" t="str">
            <v>DNER-ES-278/97</v>
          </cell>
          <cell r="E5">
            <v>6.57</v>
          </cell>
          <cell r="F5">
            <v>2.35</v>
          </cell>
          <cell r="G5">
            <v>8.92</v>
          </cell>
          <cell r="H5" t="str">
            <v>Terraplenagem</v>
          </cell>
        </row>
        <row r="6">
          <cell r="A6" t="str">
            <v>01.100.01</v>
          </cell>
          <cell r="B6" t="str">
            <v>ESCAVAÇÃO, CARGA E TRANSPORTE DE MAT. DE 1ª CATEGORIA DMT=50M</v>
          </cell>
          <cell r="C6" t="str">
            <v>m³</v>
          </cell>
          <cell r="D6" t="str">
            <v>DNER-ES-280/97</v>
          </cell>
          <cell r="E6">
            <v>0.46</v>
          </cell>
          <cell r="F6">
            <v>0.16</v>
          </cell>
          <cell r="G6">
            <v>0.62</v>
          </cell>
          <cell r="H6" t="str">
            <v>Terraplenagem</v>
          </cell>
        </row>
        <row r="7">
          <cell r="A7" t="str">
            <v>01.100.02</v>
          </cell>
          <cell r="B7" t="str">
            <v>ESCAVAÇÃO, CARGA E TRANSPORTE DE MAT. DE 1ª CATEGORIA DMT=50M A 200M COM MOTOSCRAPER</v>
          </cell>
          <cell r="C7" t="str">
            <v>m³</v>
          </cell>
          <cell r="D7" t="str">
            <v>DNER-ES-280/97</v>
          </cell>
          <cell r="E7">
            <v>1.24</v>
          </cell>
          <cell r="F7">
            <v>0.44</v>
          </cell>
          <cell r="G7">
            <v>1.68</v>
          </cell>
          <cell r="H7" t="str">
            <v>Terraplenagem</v>
          </cell>
        </row>
        <row r="8">
          <cell r="A8" t="str">
            <v>01.100.03</v>
          </cell>
          <cell r="B8" t="str">
            <v>ESCAVAÇÃO, CARGA E TRANSPORTE DE MAT. DE 1ª CATEGORIA DMT=200M A 400M COM MOTOSCRAPER</v>
          </cell>
          <cell r="C8" t="str">
            <v>m³</v>
          </cell>
          <cell r="D8" t="str">
            <v>DNER-ES-280/97</v>
          </cell>
          <cell r="E8">
            <v>1.47</v>
          </cell>
          <cell r="F8">
            <v>0.53</v>
          </cell>
          <cell r="G8">
            <v>2</v>
          </cell>
          <cell r="H8" t="str">
            <v>Terraplenagem</v>
          </cell>
        </row>
        <row r="9">
          <cell r="A9" t="str">
            <v>01.100.04</v>
          </cell>
          <cell r="B9" t="str">
            <v>ESCAVAÇÃO, CARGA E TRANSPORTE DE MAT. DE 1ª CATEGORIA DMT=400M A 600M COM MOTOSCRAPER</v>
          </cell>
          <cell r="C9" t="str">
            <v>m³</v>
          </cell>
          <cell r="D9" t="str">
            <v>DNER-ES-280/97</v>
          </cell>
          <cell r="E9">
            <v>1.74</v>
          </cell>
          <cell r="F9">
            <v>0.62</v>
          </cell>
          <cell r="G9">
            <v>2.36</v>
          </cell>
          <cell r="H9" t="str">
            <v>Terraplenagem</v>
          </cell>
        </row>
        <row r="10">
          <cell r="A10" t="str">
            <v>01.100.05</v>
          </cell>
          <cell r="B10" t="str">
            <v>ESCAVAÇÃO, CARGA E TRANSPORTE DE MAT. DE 1ª CATEGORIA,  DMT=600 A 800 M COM MOTOSCRAPER</v>
          </cell>
          <cell r="C10" t="str">
            <v>m³</v>
          </cell>
          <cell r="D10" t="str">
            <v>DNER-ES-280/97</v>
          </cell>
          <cell r="E10">
            <v>2.04</v>
          </cell>
          <cell r="F10">
            <v>0.73</v>
          </cell>
          <cell r="G10">
            <v>2.77</v>
          </cell>
          <cell r="H10" t="str">
            <v>Terraplenagem</v>
          </cell>
        </row>
        <row r="11">
          <cell r="A11" t="str">
            <v>01.100.06</v>
          </cell>
          <cell r="B11" t="str">
            <v>ESCAVAÇÃO, CARGA E TRANSPORTE DE MAT. DE 1ª CATEGORIA,  DMT=800 A 1000 M COM MOTOSCRAPER</v>
          </cell>
          <cell r="C11" t="str">
            <v>m³</v>
          </cell>
          <cell r="D11" t="str">
            <v>DNER-ES-280/97</v>
          </cell>
          <cell r="E11">
            <v>2.27</v>
          </cell>
          <cell r="F11">
            <v>0.81</v>
          </cell>
          <cell r="G11">
            <v>3.08</v>
          </cell>
          <cell r="H11" t="str">
            <v>Terraplenagem</v>
          </cell>
        </row>
        <row r="12">
          <cell r="A12" t="str">
            <v>01.100.07</v>
          </cell>
          <cell r="B12" t="str">
            <v>ESCAVAÇÃO, CARGA E TRANSPORTE DE MAT. DE 1ª CATEGORIA,  DMT=1000 A 1200 M COM MOTOSCRAPER</v>
          </cell>
          <cell r="C12" t="str">
            <v>m³</v>
          </cell>
          <cell r="D12" t="str">
            <v>DNER-ES-280/97</v>
          </cell>
          <cell r="E12">
            <v>2.58</v>
          </cell>
          <cell r="F12">
            <v>0.92</v>
          </cell>
          <cell r="G12">
            <v>3.5</v>
          </cell>
          <cell r="H12" t="str">
            <v>Terraplenagem</v>
          </cell>
        </row>
        <row r="13">
          <cell r="A13" t="str">
            <v>01.100.08</v>
          </cell>
          <cell r="B13" t="str">
            <v>ESCAVAÇÃO, CARGA E TRANSPORTE DE MAT. DE 1ª CATEGORIA, DMT= 1200 A 1400M  COM MOTOSCRAPER</v>
          </cell>
          <cell r="C13" t="str">
            <v>m³</v>
          </cell>
          <cell r="D13" t="str">
            <v>DNER-ES-280/97</v>
          </cell>
          <cell r="E13">
            <v>2.87</v>
          </cell>
          <cell r="F13">
            <v>1.03</v>
          </cell>
          <cell r="G13">
            <v>3.9000000000000004</v>
          </cell>
          <cell r="H13" t="str">
            <v>Terraplenagem</v>
          </cell>
        </row>
        <row r="14">
          <cell r="A14" t="str">
            <v>01.100.16</v>
          </cell>
          <cell r="B14" t="str">
            <v>ESCAVAÇÃO, CARGA E TRANSPORTE DE MAT. DE 1ª CATEGORIA,  DMT=1400 A 1600 M C/CAMINHÃO BASCULANTE</v>
          </cell>
          <cell r="C14" t="str">
            <v>m³</v>
          </cell>
          <cell r="D14" t="str">
            <v>DNER-ES-280/97</v>
          </cell>
          <cell r="E14">
            <v>2.12</v>
          </cell>
          <cell r="F14">
            <v>0.76</v>
          </cell>
          <cell r="G14">
            <v>2.88</v>
          </cell>
          <cell r="H14" t="str">
            <v>Terraplenagem</v>
          </cell>
        </row>
        <row r="15">
          <cell r="A15" t="str">
            <v>01.100.17</v>
          </cell>
          <cell r="B15" t="str">
            <v>ESCAVAÇÃO, CARGA E TRANSPORTE DE MAT. DE 1ª CATEGORIA,  DMT=1600 A 1800 M C/CAMINHÃO BASCULANTE</v>
          </cell>
          <cell r="C15" t="str">
            <v>m³</v>
          </cell>
          <cell r="D15" t="str">
            <v>DNER-ES-280/97</v>
          </cell>
          <cell r="E15">
            <v>2.21</v>
          </cell>
          <cell r="F15">
            <v>0.79</v>
          </cell>
          <cell r="G15">
            <v>3</v>
          </cell>
          <cell r="H15" t="str">
            <v>Terraplenagem</v>
          </cell>
        </row>
        <row r="16">
          <cell r="A16" t="str">
            <v>01.100.18</v>
          </cell>
          <cell r="B16" t="str">
            <v>ESCAVAÇÃO, CARGA E TRANSPORTE DE MAT. DE 1ª CATEGORIA,  DMT=1800 A 2000 M C/CAMINHÃO BASCULANTE</v>
          </cell>
          <cell r="C16" t="str">
            <v>m³</v>
          </cell>
          <cell r="D16" t="str">
            <v>DNER-ES-280/97</v>
          </cell>
          <cell r="E16">
            <v>2.2799999999999998</v>
          </cell>
          <cell r="F16">
            <v>0.82</v>
          </cell>
          <cell r="G16">
            <v>3.0999999999999996</v>
          </cell>
          <cell r="H16" t="str">
            <v>Terraplenagem</v>
          </cell>
        </row>
        <row r="17">
          <cell r="A17" t="str">
            <v>01.100.19</v>
          </cell>
          <cell r="B17" t="str">
            <v>ESCAVAÇÃO, CARGA E TRANSPORTE DE MAT. DE 1ª CATEGORIA,  DMT=2000 A 3000 M C/CAMINHÃO BASCULANTE</v>
          </cell>
          <cell r="C17" t="str">
            <v>m³</v>
          </cell>
          <cell r="D17" t="str">
            <v>DNER-ES-280/97</v>
          </cell>
          <cell r="E17">
            <v>2.5499999999999998</v>
          </cell>
          <cell r="F17">
            <v>0.91</v>
          </cell>
          <cell r="G17">
            <v>3.46</v>
          </cell>
          <cell r="H17" t="str">
            <v>Terraplenagem</v>
          </cell>
        </row>
        <row r="18">
          <cell r="A18" t="str">
            <v>01.100.20</v>
          </cell>
          <cell r="B18" t="str">
            <v>ESCAVAÇÃO, CARGA E TRANSPORTE DE MAT. DE 1ª CATEGORIA,  DMT=3000 A 5000 M C/CAMINHÃO BASCULANTE</v>
          </cell>
          <cell r="C18" t="str">
            <v>m³</v>
          </cell>
          <cell r="D18" t="str">
            <v>DNER-ES-280/97</v>
          </cell>
          <cell r="E18">
            <v>3.23</v>
          </cell>
          <cell r="F18">
            <v>1.1599999999999999</v>
          </cell>
          <cell r="G18">
            <v>4.3899999999999997</v>
          </cell>
          <cell r="H18" t="str">
            <v>Terraplenagem</v>
          </cell>
        </row>
        <row r="19">
          <cell r="A19" t="str">
            <v>01.101.02</v>
          </cell>
          <cell r="B19" t="str">
            <v>ESCAVAÇÃO, CARGA E TRANSPORTE DE MAT. DE 2ª CATEGORIA DMT=50M A 200M COM MOTOSCRAPER</v>
          </cell>
          <cell r="C19" t="str">
            <v>m³</v>
          </cell>
          <cell r="D19" t="str">
            <v>DNER-ES-280/97</v>
          </cell>
          <cell r="E19">
            <v>1.75</v>
          </cell>
          <cell r="F19">
            <v>0.63</v>
          </cell>
          <cell r="G19">
            <v>2.38</v>
          </cell>
          <cell r="H19" t="str">
            <v>Terraplenagem</v>
          </cell>
        </row>
        <row r="20">
          <cell r="A20" t="str">
            <v>01.101.03</v>
          </cell>
          <cell r="B20" t="str">
            <v>ESCAVAÇÃO, CARGA E TRANSPORTE DE MAT. DE 2ª CATEGORIA DMT=200M A 400M COM MOTOSCRAPER</v>
          </cell>
          <cell r="C20" t="str">
            <v>m³</v>
          </cell>
          <cell r="D20" t="str">
            <v>DNER-ES-280/97</v>
          </cell>
          <cell r="E20">
            <v>1.96</v>
          </cell>
          <cell r="F20">
            <v>0.7</v>
          </cell>
          <cell r="G20">
            <v>2.66</v>
          </cell>
          <cell r="H20" t="str">
            <v>Terraplenagem</v>
          </cell>
        </row>
        <row r="21">
          <cell r="A21" t="str">
            <v>01.101.04</v>
          </cell>
          <cell r="B21" t="str">
            <v>ESCAVAÇÃO, CARGA E TRANSPORTE DE MAT. DE 2ª CATEGORIA DMT=400M A 600M COM MOTOSCRAPER</v>
          </cell>
          <cell r="C21" t="str">
            <v>m³</v>
          </cell>
          <cell r="D21" t="str">
            <v>DNER-ES-280/97</v>
          </cell>
          <cell r="E21">
            <v>2.29</v>
          </cell>
          <cell r="F21">
            <v>0.82</v>
          </cell>
          <cell r="G21">
            <v>3.11</v>
          </cell>
          <cell r="H21" t="str">
            <v>Terraplenagem</v>
          </cell>
        </row>
        <row r="22">
          <cell r="A22" t="str">
            <v>01.101.05</v>
          </cell>
          <cell r="B22" t="str">
            <v>ESCAVAÇÃO, CARGA E TRANSPORTE DE MAT. DE 2ª CATEGORIA,  DMT=600 A 800 M COM MOTOSCRAPER</v>
          </cell>
          <cell r="C22" t="str">
            <v>m³</v>
          </cell>
          <cell r="D22" t="str">
            <v>DNER-ES-280/97</v>
          </cell>
          <cell r="E22">
            <v>2.5499999999999998</v>
          </cell>
          <cell r="F22">
            <v>0.91</v>
          </cell>
          <cell r="G22">
            <v>3.46</v>
          </cell>
          <cell r="H22" t="str">
            <v>Terraplenagem</v>
          </cell>
        </row>
        <row r="23">
          <cell r="A23" t="str">
            <v>01.102.02</v>
          </cell>
          <cell r="B23" t="str">
            <v>ESCAVAÇÃO, CARGA E TRANSPORTE DE MAT. DE 3ª CATEGORIA DMT=50M A 200M</v>
          </cell>
          <cell r="C23" t="str">
            <v>m³</v>
          </cell>
          <cell r="D23" t="str">
            <v>DNER-ES-280/97</v>
          </cell>
          <cell r="E23">
            <v>8.98</v>
          </cell>
          <cell r="F23">
            <v>3.21</v>
          </cell>
          <cell r="G23">
            <v>12.190000000000001</v>
          </cell>
          <cell r="H23" t="str">
            <v>Terraplenagem</v>
          </cell>
        </row>
        <row r="24">
          <cell r="A24" t="str">
            <v>01.102.03</v>
          </cell>
          <cell r="B24" t="str">
            <v>ESCAVAÇÃO, CARGA E TRANSPORTE DE MAT. DE 3ª CATEGORIA DMT=200M A 400M</v>
          </cell>
          <cell r="C24" t="str">
            <v>m³</v>
          </cell>
          <cell r="D24" t="str">
            <v>DNER-ES-280/97</v>
          </cell>
          <cell r="E24">
            <v>9.33</v>
          </cell>
          <cell r="F24">
            <v>3.34</v>
          </cell>
          <cell r="G24">
            <v>12.67</v>
          </cell>
          <cell r="H24" t="str">
            <v>Terraplenagem</v>
          </cell>
        </row>
        <row r="25">
          <cell r="A25" t="str">
            <v>01.102.04</v>
          </cell>
          <cell r="B25" t="str">
            <v>ESCAVAÇÃO, CARGA E TRANSPORTE DE MAT. DE 3ª CATEGORIA DMT=400M A 600M</v>
          </cell>
          <cell r="C25" t="str">
            <v>m³</v>
          </cell>
          <cell r="D25" t="str">
            <v>DNER-ES-280/97</v>
          </cell>
          <cell r="E25">
            <v>9.4600000000000009</v>
          </cell>
          <cell r="F25">
            <v>3.39</v>
          </cell>
          <cell r="G25">
            <v>12.850000000000001</v>
          </cell>
          <cell r="H25" t="str">
            <v>Terraplenagem</v>
          </cell>
        </row>
        <row r="26">
          <cell r="A26" t="str">
            <v>01.102.05</v>
          </cell>
          <cell r="B26" t="str">
            <v>ESCAVAÇÃO, CARGA E TRANSPORTE DE MAT. DE 3ª CATEGORIA,  DMT=600 A 800 M</v>
          </cell>
          <cell r="C26" t="str">
            <v>m³</v>
          </cell>
          <cell r="D26" t="str">
            <v>DNER-ES-280/97</v>
          </cell>
          <cell r="E26">
            <v>9.5500000000000007</v>
          </cell>
          <cell r="F26">
            <v>3.42</v>
          </cell>
          <cell r="G26">
            <v>12.97</v>
          </cell>
          <cell r="H26" t="str">
            <v>Terraplenagem</v>
          </cell>
        </row>
        <row r="27">
          <cell r="A27" t="str">
            <v>01.300.00</v>
          </cell>
          <cell r="B27" t="str">
            <v>ESCAVAÇÃO CARGA TRANSPORTE DE SOLOS MOLES</v>
          </cell>
          <cell r="C27" t="str">
            <v>m³</v>
          </cell>
          <cell r="D27" t="str">
            <v>DNER-ES-280/97</v>
          </cell>
          <cell r="E27">
            <v>3.27</v>
          </cell>
          <cell r="F27">
            <v>1.17</v>
          </cell>
          <cell r="G27">
            <v>4.4399999999999995</v>
          </cell>
          <cell r="H27" t="str">
            <v>Terraplenagem</v>
          </cell>
        </row>
        <row r="28">
          <cell r="A28" t="str">
            <v>01.400.01</v>
          </cell>
          <cell r="B28" t="str">
            <v>COLCHÃO DRENANTE COM AREIA P/ FUNDAÇÃO DE ATERRO</v>
          </cell>
          <cell r="C28" t="str">
            <v>m³</v>
          </cell>
          <cell r="D28" t="str">
            <v>DNER-ES-280/97</v>
          </cell>
          <cell r="E28">
            <v>44.07</v>
          </cell>
          <cell r="F28">
            <v>15.78</v>
          </cell>
          <cell r="G28">
            <v>59.85</v>
          </cell>
          <cell r="H28" t="str">
            <v>Terraplenagem</v>
          </cell>
        </row>
        <row r="29">
          <cell r="A29" t="str">
            <v>01.510.00</v>
          </cell>
          <cell r="B29" t="str">
            <v>COMPACTAÇÃO DE ATERROS A 95% DO PROCTOR NORMAL</v>
          </cell>
          <cell r="C29" t="str">
            <v>m³</v>
          </cell>
          <cell r="D29" t="str">
            <v>DNER-ES-282/97</v>
          </cell>
          <cell r="E29">
            <v>0.59</v>
          </cell>
          <cell r="F29">
            <v>0.21</v>
          </cell>
          <cell r="G29">
            <v>0.79999999999999993</v>
          </cell>
          <cell r="H29" t="str">
            <v>Terraplenagem</v>
          </cell>
        </row>
        <row r="30">
          <cell r="A30" t="str">
            <v>01.511.00</v>
          </cell>
          <cell r="B30" t="str">
            <v>COMPACTAÇÃO DE ATERROS A 100% DO PROCTOR NORMAL</v>
          </cell>
          <cell r="C30" t="str">
            <v>m³</v>
          </cell>
          <cell r="D30" t="str">
            <v>DNER-ES-282/97</v>
          </cell>
          <cell r="E30">
            <v>1.01</v>
          </cell>
          <cell r="F30">
            <v>0.36</v>
          </cell>
          <cell r="G30">
            <v>1.37</v>
          </cell>
          <cell r="H30" t="str">
            <v>Terraplenagem</v>
          </cell>
        </row>
        <row r="31">
          <cell r="A31" t="str">
            <v>PAVIMENTAÇÃO</v>
          </cell>
        </row>
        <row r="32">
          <cell r="A32" t="str">
            <v>02.000.00</v>
          </cell>
          <cell r="B32" t="str">
            <v>REGULARIZAÇÃO DE SUB-LEITO</v>
          </cell>
          <cell r="C32" t="str">
            <v>m²</v>
          </cell>
          <cell r="D32" t="str">
            <v>DNER-ES-299/97</v>
          </cell>
          <cell r="E32">
            <v>0.22</v>
          </cell>
          <cell r="F32">
            <v>0.08</v>
          </cell>
          <cell r="G32">
            <v>0.3</v>
          </cell>
          <cell r="H32" t="str">
            <v>Pavimentação</v>
          </cell>
        </row>
        <row r="33">
          <cell r="A33" t="str">
            <v>02.200.00</v>
          </cell>
          <cell r="B33" t="str">
            <v>SUB-BASE ESTABILIZADA GRANULOMETRICAMENTE S/ MISTURA</v>
          </cell>
          <cell r="C33" t="str">
            <v>m³</v>
          </cell>
          <cell r="D33" t="str">
            <v>DNER-ES-301/97</v>
          </cell>
          <cell r="E33">
            <v>12.77</v>
          </cell>
          <cell r="F33">
            <v>4.57</v>
          </cell>
          <cell r="G33">
            <v>17.34</v>
          </cell>
          <cell r="H33" t="str">
            <v>Pavimentação</v>
          </cell>
        </row>
        <row r="34">
          <cell r="A34" t="str">
            <v>02.210.02</v>
          </cell>
          <cell r="B34" t="str">
            <v>BASE ESTABILIZADA GRANULOMETRICAMENTE COM MISTURA DE SOLO-AREIA NA PISTA</v>
          </cell>
          <cell r="C34" t="str">
            <v>m³</v>
          </cell>
          <cell r="D34" t="str">
            <v>DNER-ES-304/97</v>
          </cell>
          <cell r="E34">
            <v>20.92</v>
          </cell>
          <cell r="F34">
            <v>7.49</v>
          </cell>
          <cell r="G34">
            <v>28.410000000000004</v>
          </cell>
          <cell r="H34" t="str">
            <v>Pavimentação</v>
          </cell>
        </row>
        <row r="35">
          <cell r="A35" t="str">
            <v>02.300.00</v>
          </cell>
          <cell r="B35" t="str">
            <v>IMPRIMAÇÃO - EXECUÇÃO</v>
          </cell>
          <cell r="C35" t="str">
            <v>m²</v>
          </cell>
          <cell r="D35" t="str">
            <v>DNER-ES-306/97</v>
          </cell>
          <cell r="E35">
            <v>1.17</v>
          </cell>
          <cell r="F35">
            <v>0.42</v>
          </cell>
          <cell r="G35">
            <v>1.5899999999999999</v>
          </cell>
          <cell r="H35" t="str">
            <v>Pavimentação</v>
          </cell>
        </row>
        <row r="36">
          <cell r="A36" t="str">
            <v>02.500.01</v>
          </cell>
          <cell r="B36" t="str">
            <v>TRATAMENTO SUPERFICIAL SIMPLES COM EMULSÃO</v>
          </cell>
          <cell r="C36" t="str">
            <v>m²</v>
          </cell>
          <cell r="D36" t="str">
            <v>DNER-ES-309/97</v>
          </cell>
          <cell r="E36">
            <v>1.55</v>
          </cell>
          <cell r="F36">
            <v>0.55000000000000004</v>
          </cell>
          <cell r="G36">
            <v>2.1</v>
          </cell>
          <cell r="H36" t="str">
            <v>Pavimentação</v>
          </cell>
        </row>
        <row r="37">
          <cell r="A37" t="str">
            <v>02.501.01</v>
          </cell>
          <cell r="B37" t="str">
            <v>TRATAMENTO SUPERFICIAL DUPLO COM EMULSÃO</v>
          </cell>
          <cell r="C37" t="str">
            <v>m²</v>
          </cell>
          <cell r="D37" t="str">
            <v>DNER-ES-309/97</v>
          </cell>
          <cell r="E37">
            <v>3.64</v>
          </cell>
          <cell r="F37">
            <v>1.3</v>
          </cell>
          <cell r="G37">
            <v>4.9400000000000004</v>
          </cell>
          <cell r="H37" t="str">
            <v>Pavimentação</v>
          </cell>
        </row>
        <row r="38">
          <cell r="A38" t="str">
            <v>OBRAS DE ARTE ESPECIAIS</v>
          </cell>
        </row>
        <row r="39">
          <cell r="A39" t="str">
            <v>03.000.02</v>
          </cell>
          <cell r="B39" t="str">
            <v>ESCAVAÇÃO MANUAL DE CAVAS EM MAT. 1ª CATEGORIA</v>
          </cell>
          <cell r="C39" t="str">
            <v>m³</v>
          </cell>
          <cell r="D39" t="str">
            <v>DNER-ES 280/97</v>
          </cell>
          <cell r="E39">
            <v>12.57</v>
          </cell>
          <cell r="F39">
            <v>4.5</v>
          </cell>
          <cell r="G39">
            <v>17.07</v>
          </cell>
          <cell r="H39" t="str">
            <v>OAE</v>
          </cell>
        </row>
        <row r="40">
          <cell r="A40" t="str">
            <v>03.326.00</v>
          </cell>
          <cell r="B40" t="str">
            <v>CONCRETO FCK=20 MPA-CONTR. RAZ. USO GER.</v>
          </cell>
          <cell r="C40" t="str">
            <v>m³</v>
          </cell>
          <cell r="D40" t="str">
            <v>DNER-ES 230/97</v>
          </cell>
          <cell r="E40">
            <v>181.90999999999997</v>
          </cell>
          <cell r="F40">
            <v>65.12</v>
          </cell>
          <cell r="G40">
            <v>247.02999999999997</v>
          </cell>
          <cell r="H40" t="str">
            <v>OAE</v>
          </cell>
        </row>
        <row r="41">
          <cell r="A41" t="str">
            <v>03.353.00</v>
          </cell>
          <cell r="B41" t="str">
            <v>FORNECIMENTO, PREPARO E COLOCAÇÃO AÇO CA-50</v>
          </cell>
          <cell r="C41" t="str">
            <v>kg</v>
          </cell>
          <cell r="D41" t="str">
            <v>DNER-ES 231/97</v>
          </cell>
          <cell r="E41">
            <v>1.65</v>
          </cell>
          <cell r="F41">
            <v>0.59</v>
          </cell>
          <cell r="G41">
            <v>2.2399999999999998</v>
          </cell>
          <cell r="H41" t="str">
            <v>OAE</v>
          </cell>
        </row>
        <row r="42">
          <cell r="A42" t="str">
            <v>03.372.01</v>
          </cell>
          <cell r="B42" t="str">
            <v>FORMA DE MADEIRA PLASTIFICADA</v>
          </cell>
          <cell r="C42" t="str">
            <v>m²</v>
          </cell>
          <cell r="D42" t="str">
            <v>DNER-ES 233/97</v>
          </cell>
          <cell r="E42">
            <v>21.22</v>
          </cell>
          <cell r="F42">
            <v>7.6</v>
          </cell>
          <cell r="G42">
            <v>28.82</v>
          </cell>
          <cell r="H42" t="str">
            <v>OAE</v>
          </cell>
        </row>
        <row r="43">
          <cell r="A43" t="str">
            <v>03.510.00</v>
          </cell>
          <cell r="B43" t="str">
            <v>APARELHO DE APOIO EM NEOPRENE</v>
          </cell>
          <cell r="C43" t="str">
            <v>dm³</v>
          </cell>
          <cell r="D43" t="str">
            <v>DNER-ES 335/97</v>
          </cell>
          <cell r="E43">
            <v>79.240000000000009</v>
          </cell>
          <cell r="F43">
            <v>28.37</v>
          </cell>
          <cell r="G43">
            <v>107.61000000000001</v>
          </cell>
          <cell r="H43" t="str">
            <v>OAE</v>
          </cell>
        </row>
        <row r="44">
          <cell r="A44" t="str">
            <v>03.930.00</v>
          </cell>
          <cell r="B44" t="str">
            <v>JUNTA DE CANTONEIRA</v>
          </cell>
          <cell r="C44" t="str">
            <v>m</v>
          </cell>
          <cell r="D44" t="str">
            <v>DNER-ES 335/97</v>
          </cell>
          <cell r="E44">
            <v>22.94</v>
          </cell>
          <cell r="F44">
            <v>8.2100000000000009</v>
          </cell>
          <cell r="G44">
            <v>31.150000000000002</v>
          </cell>
          <cell r="H44" t="str">
            <v>OAE</v>
          </cell>
        </row>
        <row r="45">
          <cell r="A45" t="str">
            <v>03.939.01</v>
          </cell>
          <cell r="B45" t="str">
            <v>JUNTA DE PAVIMENTAÇÃO LONGITUDINAL E TRANSVERSAL</v>
          </cell>
          <cell r="C45" t="str">
            <v>m</v>
          </cell>
          <cell r="D45" t="str">
            <v>DNER-ES 335/97</v>
          </cell>
          <cell r="E45">
            <v>1.58</v>
          </cell>
          <cell r="F45">
            <v>0.56999999999999995</v>
          </cell>
          <cell r="G45">
            <v>2.15</v>
          </cell>
          <cell r="H45" t="str">
            <v>OAE</v>
          </cell>
        </row>
        <row r="46">
          <cell r="A46" t="str">
            <v>03.940.00</v>
          </cell>
          <cell r="B46" t="str">
            <v>APILOAMENTO MANUAL</v>
          </cell>
          <cell r="C46" t="str">
            <v>m³</v>
          </cell>
          <cell r="D46" t="str">
            <v>DNER-ES 282/97</v>
          </cell>
          <cell r="E46">
            <v>2.9</v>
          </cell>
          <cell r="F46">
            <v>1.04</v>
          </cell>
          <cell r="G46">
            <v>3.94</v>
          </cell>
          <cell r="H46" t="str">
            <v>OAE</v>
          </cell>
        </row>
        <row r="47">
          <cell r="A47" t="str">
            <v>03.959.01</v>
          </cell>
          <cell r="B47" t="str">
            <v>DESEMPENO E ACABAMENTO DE SUPERFÍCIE</v>
          </cell>
          <cell r="C47" t="str">
            <v>m²</v>
          </cell>
          <cell r="D47" t="str">
            <v>DNER-ES 335/97</v>
          </cell>
          <cell r="E47">
            <v>0.89</v>
          </cell>
          <cell r="F47">
            <v>0.32</v>
          </cell>
          <cell r="G47">
            <v>1.21</v>
          </cell>
          <cell r="H47" t="str">
            <v>OAE</v>
          </cell>
        </row>
        <row r="48">
          <cell r="A48" t="str">
            <v>03.991.01</v>
          </cell>
          <cell r="B48" t="str">
            <v>DRENO DE PVC D=75 MM</v>
          </cell>
          <cell r="C48" t="str">
            <v>unid.</v>
          </cell>
          <cell r="D48" t="str">
            <v>DNER-ES 335/97</v>
          </cell>
          <cell r="E48">
            <v>1.9899999999999998</v>
          </cell>
          <cell r="F48">
            <v>0.71</v>
          </cell>
          <cell r="G48">
            <v>2.6999999999999997</v>
          </cell>
          <cell r="H48" t="str">
            <v>OAE</v>
          </cell>
        </row>
        <row r="49">
          <cell r="A49" t="str">
            <v>03.993.01</v>
          </cell>
          <cell r="B49" t="str">
            <v>CRAVAÇÃO DE TRILHOS TR-37</v>
          </cell>
          <cell r="C49" t="str">
            <v>m</v>
          </cell>
          <cell r="D49" t="str">
            <v>DNER-ES 234/97</v>
          </cell>
          <cell r="E49">
            <v>200.70999999999998</v>
          </cell>
          <cell r="F49">
            <v>71.849999999999994</v>
          </cell>
          <cell r="G49">
            <v>272.55999999999995</v>
          </cell>
          <cell r="H49" t="str">
            <v>OAE</v>
          </cell>
        </row>
        <row r="50">
          <cell r="A50" t="str">
            <v>05.300.02</v>
          </cell>
          <cell r="B50" t="str">
            <v>ENROCAMENTO DE PEDRA JOGADA</v>
          </cell>
          <cell r="C50" t="str">
            <v>m³</v>
          </cell>
          <cell r="D50" t="str">
            <v>DNER-ES 335/97</v>
          </cell>
          <cell r="E50">
            <v>19.340000000000003</v>
          </cell>
          <cell r="F50">
            <v>6.92</v>
          </cell>
          <cell r="G50">
            <v>26.260000000000005</v>
          </cell>
          <cell r="H50" t="str">
            <v>OAE</v>
          </cell>
        </row>
        <row r="51">
          <cell r="A51" t="str">
            <v>05.999.05</v>
          </cell>
          <cell r="B51" t="str">
            <v>GROUT</v>
          </cell>
          <cell r="C51" t="str">
            <v>m²</v>
          </cell>
          <cell r="D51" t="str">
            <v>DNER-ES 335/97</v>
          </cell>
          <cell r="E51">
            <v>4037.63</v>
          </cell>
          <cell r="F51">
            <v>1445.47</v>
          </cell>
          <cell r="G51">
            <v>5483.1</v>
          </cell>
          <cell r="H51" t="str">
            <v>OAE</v>
          </cell>
        </row>
        <row r="52">
          <cell r="A52" t="str">
            <v>06.030.01</v>
          </cell>
          <cell r="B52" t="str">
            <v>BARREIRA DE SEGURANÇA DUPLA - DNER PRO 176/86</v>
          </cell>
          <cell r="C52" t="str">
            <v>m</v>
          </cell>
          <cell r="D52" t="str">
            <v>DNER-OAE-335/97</v>
          </cell>
          <cell r="E52">
            <v>101.49</v>
          </cell>
          <cell r="F52">
            <v>36.33</v>
          </cell>
          <cell r="G52">
            <v>137.82</v>
          </cell>
          <cell r="H52" t="str">
            <v>OAE</v>
          </cell>
        </row>
        <row r="53">
          <cell r="A53" t="str">
            <v>DRENAGEM</v>
          </cell>
        </row>
        <row r="54">
          <cell r="A54" t="str">
            <v>03.940.01</v>
          </cell>
          <cell r="B54" t="str">
            <v>REATERRO E COMPACTAÇÃO MANUAL DE BUEIROS</v>
          </cell>
          <cell r="C54" t="str">
            <v>m³</v>
          </cell>
          <cell r="D54" t="str">
            <v>DNER-ES 282/97</v>
          </cell>
          <cell r="E54">
            <v>2.9</v>
          </cell>
          <cell r="F54">
            <v>1.04</v>
          </cell>
          <cell r="G54">
            <v>3.94</v>
          </cell>
          <cell r="H54" t="str">
            <v>Drenagem</v>
          </cell>
        </row>
        <row r="55">
          <cell r="A55" t="str">
            <v>04.000.00</v>
          </cell>
          <cell r="B55" t="str">
            <v>ESCAVAÇÃO MANUAL EM MATERIAL DE 1ª CATEGORIA</v>
          </cell>
          <cell r="C55" t="str">
            <v>m³</v>
          </cell>
          <cell r="D55" t="str">
            <v>DNER-ES 280/97</v>
          </cell>
          <cell r="E55">
            <v>11.17</v>
          </cell>
          <cell r="F55">
            <v>4</v>
          </cell>
          <cell r="G55">
            <v>15.17</v>
          </cell>
          <cell r="H55" t="str">
            <v>Drenagem</v>
          </cell>
        </row>
        <row r="56">
          <cell r="A56" t="str">
            <v>04.001.00</v>
          </cell>
          <cell r="B56" t="str">
            <v>ESCAVAÇÃO MECÂNICA EM MAT. 1ª CATEGORIA</v>
          </cell>
          <cell r="C56" t="str">
            <v>m³</v>
          </cell>
          <cell r="D56" t="str">
            <v>DNER-ES 280/97</v>
          </cell>
          <cell r="E56">
            <v>1.45</v>
          </cell>
          <cell r="F56">
            <v>0.52</v>
          </cell>
          <cell r="G56">
            <v>1.97</v>
          </cell>
          <cell r="H56" t="str">
            <v>Drenagem</v>
          </cell>
        </row>
        <row r="57">
          <cell r="A57" t="str">
            <v>04.400.02</v>
          </cell>
          <cell r="B57" t="str">
            <v>VALETA DE PROT. DE CORTES C/ REVEST. VEG. - VPC 02</v>
          </cell>
          <cell r="C57" t="str">
            <v>m</v>
          </cell>
          <cell r="D57" t="str">
            <v>DNER-ES 288/97</v>
          </cell>
          <cell r="E57">
            <v>15.059999999999999</v>
          </cell>
          <cell r="F57">
            <v>5.39</v>
          </cell>
          <cell r="G57">
            <v>20.45</v>
          </cell>
          <cell r="H57" t="str">
            <v>Drenagem</v>
          </cell>
        </row>
        <row r="58">
          <cell r="A58" t="str">
            <v>04.400.04</v>
          </cell>
          <cell r="B58" t="str">
            <v>VALETA DE PROT. DE CORTES C/ REVEST. CONCR. - VPC 04</v>
          </cell>
          <cell r="C58" t="str">
            <v>m</v>
          </cell>
          <cell r="D58" t="str">
            <v>DNER-ES 288/97</v>
          </cell>
          <cell r="E58">
            <v>27.739999999999995</v>
          </cell>
          <cell r="F58">
            <v>9.93</v>
          </cell>
          <cell r="G58">
            <v>37.669999999999995</v>
          </cell>
          <cell r="H58" t="str">
            <v>Drenagem</v>
          </cell>
        </row>
        <row r="59">
          <cell r="A59" t="str">
            <v>04.401.02</v>
          </cell>
          <cell r="B59" t="str">
            <v>VALETA DE PROT. DE CORTES C/ REVEST. VEG. - VPA 02</v>
          </cell>
          <cell r="C59" t="str">
            <v>m</v>
          </cell>
          <cell r="D59" t="str">
            <v>DNER-ES 288/97</v>
          </cell>
          <cell r="E59">
            <v>15.76</v>
          </cell>
          <cell r="F59">
            <v>5.64</v>
          </cell>
          <cell r="G59">
            <v>21.4</v>
          </cell>
          <cell r="H59" t="str">
            <v>Drenagem</v>
          </cell>
        </row>
        <row r="60">
          <cell r="A60" t="str">
            <v>04.401.04</v>
          </cell>
          <cell r="B60" t="str">
            <v>VALETA DE PROT. DE CORTES C/ REVEST. CONCR. - VPA 04</v>
          </cell>
          <cell r="C60" t="str">
            <v>m</v>
          </cell>
          <cell r="D60" t="str">
            <v>DNER-ES 288/97</v>
          </cell>
          <cell r="E60">
            <v>26.939999999999998</v>
          </cell>
          <cell r="F60">
            <v>9.64</v>
          </cell>
          <cell r="G60">
            <v>36.58</v>
          </cell>
          <cell r="H60" t="str">
            <v>Drenagem</v>
          </cell>
        </row>
        <row r="61">
          <cell r="A61" t="str">
            <v>04.500.02</v>
          </cell>
          <cell r="B61" t="str">
            <v>DRENO LONGITUDINAL PROF. P/CORTE EM SOLO - DPS 02</v>
          </cell>
          <cell r="C61" t="str">
            <v>m</v>
          </cell>
          <cell r="D61" t="str">
            <v>DNER-ES 292/97</v>
          </cell>
          <cell r="E61">
            <v>32.58</v>
          </cell>
          <cell r="F61">
            <v>11.66</v>
          </cell>
          <cell r="G61">
            <v>44.239999999999995</v>
          </cell>
          <cell r="H61" t="str">
            <v>Drenagem</v>
          </cell>
        </row>
        <row r="62">
          <cell r="A62" t="str">
            <v>04.500.07</v>
          </cell>
          <cell r="B62" t="str">
            <v>DRENO LONGITUDINAL PROF. P/CORTE EM SOLO - DPS 07</v>
          </cell>
          <cell r="C62" t="str">
            <v>m</v>
          </cell>
          <cell r="D62" t="str">
            <v>DNER-ES 292/97</v>
          </cell>
          <cell r="E62">
            <v>63.339999999999996</v>
          </cell>
          <cell r="F62">
            <v>22.68</v>
          </cell>
          <cell r="G62">
            <v>86.02</v>
          </cell>
          <cell r="H62" t="str">
            <v>Drenagem</v>
          </cell>
        </row>
        <row r="63">
          <cell r="A63" t="str">
            <v>04.501.02</v>
          </cell>
          <cell r="B63" t="str">
            <v>DRENO LONGITUDINAL PROF. P/CORTE EM SOLO - DPR 02</v>
          </cell>
          <cell r="C63" t="str">
            <v>m</v>
          </cell>
          <cell r="D63" t="str">
            <v>DNER-ES 292/97</v>
          </cell>
          <cell r="E63">
            <v>26.15</v>
          </cell>
          <cell r="F63">
            <v>9.36</v>
          </cell>
          <cell r="G63">
            <v>35.51</v>
          </cell>
          <cell r="H63" t="str">
            <v>Drenagem</v>
          </cell>
        </row>
        <row r="64">
          <cell r="A64" t="str">
            <v>04.502.02</v>
          </cell>
          <cell r="B64" t="str">
            <v>BOCA DE SAÍDA P/DRENO LONGITUDINAL PROF. BSD 02</v>
          </cell>
          <cell r="C64" t="str">
            <v>m</v>
          </cell>
          <cell r="D64" t="str">
            <v>DNER-ES 292/97</v>
          </cell>
          <cell r="E64">
            <v>52.09</v>
          </cell>
          <cell r="F64">
            <v>18.649999999999999</v>
          </cell>
          <cell r="G64">
            <v>70.740000000000009</v>
          </cell>
          <cell r="H64" t="str">
            <v>Drenagem</v>
          </cell>
        </row>
        <row r="65">
          <cell r="A65" t="str">
            <v>04.900.02</v>
          </cell>
          <cell r="B65" t="str">
            <v>SARJETA TRIANGULAR DE CONCRETO - STC 02</v>
          </cell>
          <cell r="C65" t="str">
            <v>m</v>
          </cell>
          <cell r="D65" t="str">
            <v>DNER-ES 288/97</v>
          </cell>
          <cell r="E65">
            <v>18.75</v>
          </cell>
          <cell r="F65">
            <v>6.71</v>
          </cell>
          <cell r="G65">
            <v>25.46</v>
          </cell>
          <cell r="H65" t="str">
            <v>Drenagem</v>
          </cell>
        </row>
        <row r="66">
          <cell r="A66" t="str">
            <v>04.900.03</v>
          </cell>
          <cell r="B66" t="str">
            <v>SARJETA TRIANGULAR DE CONCRETO - STC 03</v>
          </cell>
          <cell r="C66" t="str">
            <v>m</v>
          </cell>
          <cell r="D66" t="str">
            <v>DNER-ES 288/97</v>
          </cell>
          <cell r="E66">
            <v>16.440000000000001</v>
          </cell>
          <cell r="F66">
            <v>5.89</v>
          </cell>
          <cell r="G66">
            <v>22.330000000000002</v>
          </cell>
          <cell r="H66" t="str">
            <v>Drenagem</v>
          </cell>
        </row>
        <row r="67">
          <cell r="A67" t="str">
            <v>04.900.04</v>
          </cell>
          <cell r="B67" t="str">
            <v>SARJETA TRIANGULAR DE CONCRETO - STC 04</v>
          </cell>
          <cell r="C67" t="str">
            <v>m</v>
          </cell>
          <cell r="D67" t="str">
            <v>DNER-ES 288/97</v>
          </cell>
          <cell r="E67">
            <v>13.419999999999996</v>
          </cell>
          <cell r="F67">
            <v>4.8</v>
          </cell>
          <cell r="G67">
            <v>18.219999999999995</v>
          </cell>
          <cell r="H67" t="str">
            <v>Drenagem</v>
          </cell>
        </row>
        <row r="68">
          <cell r="A68" t="str">
            <v>04.910.01</v>
          </cell>
          <cell r="B68" t="str">
            <v>MEIO-FIO DE CONCRETO - MFC 01</v>
          </cell>
          <cell r="C68" t="str">
            <v>m</v>
          </cell>
          <cell r="D68" t="str">
            <v>DNER-ES 290/97</v>
          </cell>
          <cell r="E68">
            <v>23.24</v>
          </cell>
          <cell r="F68">
            <v>8.32</v>
          </cell>
          <cell r="G68">
            <v>31.56</v>
          </cell>
          <cell r="H68" t="str">
            <v>Drenagem</v>
          </cell>
        </row>
        <row r="69">
          <cell r="A69" t="str">
            <v>04.910.05</v>
          </cell>
          <cell r="B69" t="str">
            <v>MEIO-FIO DE CONCRETO - MFC 05</v>
          </cell>
          <cell r="C69" t="str">
            <v>m</v>
          </cell>
          <cell r="D69" t="str">
            <v>DNER-ES 290/97</v>
          </cell>
          <cell r="E69">
            <v>13.26</v>
          </cell>
          <cell r="F69">
            <v>4.75</v>
          </cell>
          <cell r="G69">
            <v>18.009999999999998</v>
          </cell>
          <cell r="H69" t="str">
            <v>Drenagem</v>
          </cell>
        </row>
        <row r="70">
          <cell r="A70" t="str">
            <v>04.940.02</v>
          </cell>
          <cell r="B70" t="str">
            <v>DESCIDA D'ÁGUA TIPO RAP. - CANAL RET. ARM. - DAR 02</v>
          </cell>
          <cell r="C70" t="str">
            <v>m</v>
          </cell>
          <cell r="D70" t="str">
            <v>DNER-ES-291/97</v>
          </cell>
          <cell r="E70">
            <v>31.25</v>
          </cell>
          <cell r="F70">
            <v>11.19</v>
          </cell>
          <cell r="G70">
            <v>42.44</v>
          </cell>
          <cell r="H70" t="str">
            <v>Drenagem</v>
          </cell>
        </row>
        <row r="71">
          <cell r="A71" t="str">
            <v>04.940.03</v>
          </cell>
          <cell r="B71" t="str">
            <v>DESCIDA D'ÁGUA TIPO RAP. - CANAL RET. ARM. - DAR 03</v>
          </cell>
          <cell r="C71" t="str">
            <v>m</v>
          </cell>
          <cell r="D71" t="str">
            <v>DNER-ES-291/97</v>
          </cell>
          <cell r="E71">
            <v>39.39</v>
          </cell>
          <cell r="F71">
            <v>14.1</v>
          </cell>
          <cell r="G71">
            <v>53.49</v>
          </cell>
          <cell r="H71" t="str">
            <v>Drenagem</v>
          </cell>
        </row>
        <row r="72">
          <cell r="A72" t="str">
            <v>04.941.01</v>
          </cell>
          <cell r="B72" t="str">
            <v>DESCIDA D'ÁGUA TIPO RAP. - CANAL RET. ARM. - DAD 01</v>
          </cell>
          <cell r="C72" t="str">
            <v>m</v>
          </cell>
          <cell r="D72" t="str">
            <v>DNER-ES-291/97</v>
          </cell>
          <cell r="E72">
            <v>39.839999999999996</v>
          </cell>
          <cell r="F72">
            <v>14.26</v>
          </cell>
          <cell r="G72">
            <v>54.099999999999994</v>
          </cell>
          <cell r="H72" t="str">
            <v>Drenagem</v>
          </cell>
        </row>
        <row r="73">
          <cell r="A73" t="str">
            <v>04.941.02</v>
          </cell>
          <cell r="B73" t="str">
            <v>DESCIDA D'ÁGUA TIPO RAP. - CANAL RET. ARM. - DAD 02</v>
          </cell>
          <cell r="C73" t="str">
            <v>m</v>
          </cell>
          <cell r="D73" t="str">
            <v>DNER-ES-291/97</v>
          </cell>
          <cell r="E73">
            <v>50.64</v>
          </cell>
          <cell r="F73">
            <v>18.13</v>
          </cell>
          <cell r="G73">
            <v>68.77</v>
          </cell>
          <cell r="H73" t="str">
            <v>Drenagem</v>
          </cell>
        </row>
        <row r="74">
          <cell r="A74" t="str">
            <v>04.941.08</v>
          </cell>
          <cell r="B74" t="str">
            <v>DESCIDA D'ÁGUA TIPO RAP. - CANAL RET. ARM. - DAD 08</v>
          </cell>
          <cell r="C74" t="str">
            <v>m</v>
          </cell>
          <cell r="D74" t="str">
            <v>DNER-ES-291/97</v>
          </cell>
          <cell r="E74">
            <v>185.12999999999997</v>
          </cell>
          <cell r="F74">
            <v>66.28</v>
          </cell>
          <cell r="G74">
            <v>251.40999999999997</v>
          </cell>
          <cell r="H74" t="str">
            <v>Drenagem</v>
          </cell>
        </row>
        <row r="75">
          <cell r="A75" t="str">
            <v>04.942.01</v>
          </cell>
          <cell r="B75" t="str">
            <v>ENTRADA D'ÁGUA - EDA 01</v>
          </cell>
          <cell r="C75" t="str">
            <v>unid.</v>
          </cell>
          <cell r="D75" t="str">
            <v>DNER-ES-291/97</v>
          </cell>
          <cell r="E75">
            <v>19.73</v>
          </cell>
          <cell r="F75">
            <v>7.06</v>
          </cell>
          <cell r="G75">
            <v>26.79</v>
          </cell>
          <cell r="H75" t="str">
            <v>Drenagem</v>
          </cell>
        </row>
        <row r="76">
          <cell r="A76" t="str">
            <v>04.942.02</v>
          </cell>
          <cell r="B76" t="str">
            <v>ENTRADA D'ÁGUA - EDA 02</v>
          </cell>
          <cell r="C76" t="str">
            <v>unid.</v>
          </cell>
          <cell r="D76" t="str">
            <v>DNER-ES-291/97</v>
          </cell>
          <cell r="E76">
            <v>24.37</v>
          </cell>
          <cell r="F76">
            <v>8.7200000000000006</v>
          </cell>
          <cell r="G76">
            <v>33.090000000000003</v>
          </cell>
          <cell r="H76" t="str">
            <v>Drenagem</v>
          </cell>
        </row>
        <row r="77">
          <cell r="A77" t="str">
            <v>04.950.01</v>
          </cell>
          <cell r="B77" t="str">
            <v>DISSIPADOR DE ENERGIA - DES 01</v>
          </cell>
          <cell r="C77" t="str">
            <v>unid.</v>
          </cell>
          <cell r="D77" t="str">
            <v>DNER-ES 283/97</v>
          </cell>
          <cell r="E77">
            <v>75.260000000000005</v>
          </cell>
          <cell r="F77">
            <v>26.94</v>
          </cell>
          <cell r="G77">
            <v>102.2</v>
          </cell>
          <cell r="H77" t="str">
            <v>Drenagem</v>
          </cell>
        </row>
        <row r="78">
          <cell r="A78" t="str">
            <v>04.950.21</v>
          </cell>
          <cell r="B78" t="str">
            <v>DISSIPADOR DE ENERGIA - DEB 01</v>
          </cell>
          <cell r="C78" t="str">
            <v>unid.</v>
          </cell>
          <cell r="D78" t="str">
            <v>DNER-ES 283/97</v>
          </cell>
          <cell r="E78">
            <v>97.81</v>
          </cell>
          <cell r="F78">
            <v>35.020000000000003</v>
          </cell>
          <cell r="G78">
            <v>132.83000000000001</v>
          </cell>
          <cell r="H78" t="str">
            <v>Drenagem</v>
          </cell>
        </row>
        <row r="79">
          <cell r="A79" t="str">
            <v>04.950.24</v>
          </cell>
          <cell r="B79" t="str">
            <v>DISSIPADOR DE ENERGIA - DEB 04</v>
          </cell>
          <cell r="C79" t="str">
            <v>unid.</v>
          </cell>
          <cell r="D79" t="str">
            <v>DNER-ES 283/97</v>
          </cell>
          <cell r="E79">
            <v>747</v>
          </cell>
          <cell r="F79">
            <v>267.43</v>
          </cell>
          <cell r="G79">
            <v>1014.4300000000001</v>
          </cell>
          <cell r="H79" t="str">
            <v>Drenagem</v>
          </cell>
        </row>
        <row r="80">
          <cell r="A80" t="str">
            <v>04.950.51</v>
          </cell>
          <cell r="B80" t="str">
            <v>DISSIPADOR DE ENERGIA - DED 01</v>
          </cell>
          <cell r="C80" t="str">
            <v>unid.</v>
          </cell>
          <cell r="D80" t="str">
            <v>DNER-ES 283/97</v>
          </cell>
          <cell r="E80">
            <v>97.839999999999989</v>
          </cell>
          <cell r="F80">
            <v>35.03</v>
          </cell>
          <cell r="G80">
            <v>132.87</v>
          </cell>
          <cell r="H80" t="str">
            <v>Drenagem</v>
          </cell>
        </row>
        <row r="81">
          <cell r="A81" t="str">
            <v>OBRAS DE ARTE CORRENTE</v>
          </cell>
        </row>
        <row r="82">
          <cell r="A82" t="str">
            <v>04.100.03</v>
          </cell>
          <cell r="B82" t="str">
            <v>CORPO BUEIRO SIMPLES TUBULAR DE CONCRETO D=1,00 M</v>
          </cell>
          <cell r="C82" t="str">
            <v>m</v>
          </cell>
          <cell r="D82" t="str">
            <v>DNER-ES-284/97</v>
          </cell>
          <cell r="E82">
            <v>308.68</v>
          </cell>
          <cell r="F82">
            <v>110.51</v>
          </cell>
          <cell r="G82">
            <v>419.19</v>
          </cell>
          <cell r="H82" t="str">
            <v>OAC</v>
          </cell>
        </row>
        <row r="83">
          <cell r="A83" t="str">
            <v>04.101.03</v>
          </cell>
          <cell r="B83" t="str">
            <v>BOCA BUEIRO SIMPLES SIMP. TUB. DE CONC. D=1,00 M NORMAL</v>
          </cell>
          <cell r="C83" t="str">
            <v>m</v>
          </cell>
          <cell r="D83" t="str">
            <v>DNER-ES-284/97</v>
          </cell>
          <cell r="E83">
            <v>846.96</v>
          </cell>
          <cell r="F83">
            <v>303.20999999999998</v>
          </cell>
          <cell r="G83">
            <v>1150.17</v>
          </cell>
          <cell r="H83" t="str">
            <v>OAC</v>
          </cell>
        </row>
        <row r="84">
          <cell r="A84" t="str">
            <v>04.200.07</v>
          </cell>
          <cell r="B84" t="str">
            <v>CORPO DE BSCC 2,5 x 2,50 M ALT. 1,00 a 2,50 M</v>
          </cell>
          <cell r="C84" t="str">
            <v>m</v>
          </cell>
          <cell r="D84" t="str">
            <v>DNER-ES-286/97</v>
          </cell>
          <cell r="E84">
            <v>837.61000000000013</v>
          </cell>
          <cell r="F84">
            <v>299.86</v>
          </cell>
          <cell r="G84">
            <v>1137.4700000000003</v>
          </cell>
          <cell r="H84" t="str">
            <v>OAC</v>
          </cell>
        </row>
        <row r="85">
          <cell r="A85" t="str">
            <v>04.200.12</v>
          </cell>
          <cell r="B85" t="str">
            <v>CORPO DE BSCC 3,00 x 3,00 m ALT. 2,50 a 5,00 M</v>
          </cell>
          <cell r="C85" t="str">
            <v>m</v>
          </cell>
          <cell r="D85" t="str">
            <v>DNER-ES-286/97</v>
          </cell>
          <cell r="E85">
            <v>1403.6200000000001</v>
          </cell>
          <cell r="F85">
            <v>502.5</v>
          </cell>
          <cell r="G85">
            <v>1906.1200000000001</v>
          </cell>
          <cell r="H85" t="str">
            <v>OAC</v>
          </cell>
        </row>
        <row r="86">
          <cell r="A86" t="str">
            <v>04.200.20</v>
          </cell>
          <cell r="B86" t="str">
            <v>CORPO DE BSCC 3,00 x 3,00 M ALT. 7,50 a 10,00 M</v>
          </cell>
          <cell r="C86" t="str">
            <v>m</v>
          </cell>
          <cell r="D86" t="str">
            <v>DNER-ES-286/97</v>
          </cell>
          <cell r="E86">
            <v>1685.22</v>
          </cell>
          <cell r="F86">
            <v>603.30999999999995</v>
          </cell>
          <cell r="G86">
            <v>2288.5299999999997</v>
          </cell>
          <cell r="H86" t="str">
            <v>OAC</v>
          </cell>
        </row>
        <row r="87">
          <cell r="A87" t="str">
            <v>04.200.24</v>
          </cell>
          <cell r="B87" t="str">
            <v>CORPO DE BSCC 3,00 x 3,00 M ALT. 10,00 a 12,50 M</v>
          </cell>
          <cell r="C87" t="str">
            <v>m</v>
          </cell>
          <cell r="D87" t="str">
            <v>DNER-ES-286/97</v>
          </cell>
          <cell r="E87">
            <v>1782.7500000000002</v>
          </cell>
          <cell r="F87">
            <v>638.22</v>
          </cell>
          <cell r="G87">
            <v>2420.9700000000003</v>
          </cell>
          <cell r="H87" t="str">
            <v>OAC</v>
          </cell>
        </row>
        <row r="88">
          <cell r="A88" t="str">
            <v>04.200.26</v>
          </cell>
          <cell r="B88" t="str">
            <v>CORPO DE BSCC 2,00 x 2,00 M ALT. 12,50 a 15,00 M</v>
          </cell>
          <cell r="C88" t="str">
            <v>m</v>
          </cell>
          <cell r="D88" t="str">
            <v>DNER-ES-286/97</v>
          </cell>
          <cell r="E88">
            <v>936.76</v>
          </cell>
          <cell r="F88">
            <v>335.36</v>
          </cell>
          <cell r="G88">
            <v>1272.1199999999999</v>
          </cell>
          <cell r="H88" t="str">
            <v>OAC</v>
          </cell>
        </row>
        <row r="89">
          <cell r="A89" t="str">
            <v>04.200.27</v>
          </cell>
          <cell r="B89" t="str">
            <v>CORPO DE BSCC 2,5 x 2,50 M ALT. 12,50 a 15,00 M</v>
          </cell>
          <cell r="C89" t="str">
            <v>m</v>
          </cell>
          <cell r="D89" t="str">
            <v>DNER-ES-286/97</v>
          </cell>
          <cell r="E89">
            <v>1478.06</v>
          </cell>
          <cell r="F89">
            <v>529.15</v>
          </cell>
          <cell r="G89">
            <v>2007.21</v>
          </cell>
          <cell r="H89" t="str">
            <v>OAC</v>
          </cell>
        </row>
        <row r="90">
          <cell r="A90" t="str">
            <v>04.201.02</v>
          </cell>
          <cell r="B90" t="str">
            <v>BOCA DE BSCC 2,00 x 2,00 M NORMAL</v>
          </cell>
          <cell r="C90" t="str">
            <v>unid.</v>
          </cell>
          <cell r="D90" t="str">
            <v>DNER-ES-286/97</v>
          </cell>
          <cell r="E90">
            <v>4338.92</v>
          </cell>
          <cell r="F90">
            <v>1553.33</v>
          </cell>
          <cell r="G90">
            <v>5892.25</v>
          </cell>
          <cell r="H90" t="str">
            <v>OAC</v>
          </cell>
        </row>
        <row r="91">
          <cell r="A91" t="str">
            <v>04.201.03</v>
          </cell>
          <cell r="B91" t="str">
            <v>BOCA DE BSCC 2,50 x 2,50 M NORMAL</v>
          </cell>
          <cell r="C91" t="str">
            <v>unid.</v>
          </cell>
          <cell r="D91" t="str">
            <v>DNER-ES-286/97</v>
          </cell>
          <cell r="E91">
            <v>5863.87</v>
          </cell>
          <cell r="F91">
            <v>2099.27</v>
          </cell>
          <cell r="G91">
            <v>7963.1399999999994</v>
          </cell>
          <cell r="H91" t="str">
            <v>OAC</v>
          </cell>
        </row>
        <row r="92">
          <cell r="A92" t="str">
            <v>04.201.04</v>
          </cell>
          <cell r="B92" t="str">
            <v>BOCA DE BSCC 3,00 x 3,00 M NORMAL</v>
          </cell>
          <cell r="C92" t="str">
            <v>unid.</v>
          </cell>
          <cell r="D92" t="str">
            <v>DNER-ES-286/97</v>
          </cell>
          <cell r="E92">
            <v>8305.1099999999988</v>
          </cell>
          <cell r="F92">
            <v>2973.23</v>
          </cell>
          <cell r="G92">
            <v>11278.339999999998</v>
          </cell>
          <cell r="H92" t="str">
            <v>OAC</v>
          </cell>
        </row>
        <row r="93">
          <cell r="A93" t="str">
            <v>04.210.23</v>
          </cell>
          <cell r="B93" t="str">
            <v>CORPO DE BDCC 2,50 x 2,50 M ALT. 10,00 a 12,50 M</v>
          </cell>
          <cell r="C93" t="str">
            <v>m</v>
          </cell>
          <cell r="D93" t="str">
            <v>DNER-ES-286/97</v>
          </cell>
          <cell r="E93">
            <v>1993.81</v>
          </cell>
          <cell r="F93">
            <v>713.78</v>
          </cell>
          <cell r="G93">
            <v>2707.59</v>
          </cell>
          <cell r="H93" t="str">
            <v>OAC</v>
          </cell>
        </row>
        <row r="94">
          <cell r="A94" t="str">
            <v>04.211.03</v>
          </cell>
          <cell r="B94" t="str">
            <v>BOCA DE BSCC 2,50 x 2,50 M NORMAL</v>
          </cell>
          <cell r="C94" t="str">
            <v>unid.</v>
          </cell>
          <cell r="D94" t="str">
            <v>DNER-ES-286/97</v>
          </cell>
          <cell r="E94">
            <v>7007.13</v>
          </cell>
          <cell r="F94">
            <v>2508.5500000000002</v>
          </cell>
          <cell r="G94">
            <v>9515.68</v>
          </cell>
          <cell r="H94" t="str">
            <v>OAC</v>
          </cell>
        </row>
        <row r="95">
          <cell r="A95" t="str">
            <v>04.220.09</v>
          </cell>
          <cell r="B95" t="str">
            <v>CORPO DE BTCC 1,50 x 1,50 M ALT. 2,50 a 5,00 M</v>
          </cell>
          <cell r="C95" t="str">
            <v>m</v>
          </cell>
          <cell r="D95" t="str">
            <v>DNER-ES-286/97</v>
          </cell>
          <cell r="E95">
            <v>1047.06</v>
          </cell>
          <cell r="F95">
            <v>374.85</v>
          </cell>
          <cell r="G95">
            <v>1421.9099999999999</v>
          </cell>
          <cell r="H95" t="str">
            <v>OAC</v>
          </cell>
        </row>
        <row r="96">
          <cell r="A96" t="str">
            <v>04.220.11</v>
          </cell>
          <cell r="B96" t="str">
            <v>CORPO DE BTCC 2,50 x 2,50 M ALT. 2,50 a 5,00 M</v>
          </cell>
          <cell r="C96" t="str">
            <v>m</v>
          </cell>
          <cell r="D96" t="str">
            <v>DNER-ES-286/97</v>
          </cell>
          <cell r="E96">
            <v>2132.37</v>
          </cell>
          <cell r="F96">
            <v>763.39</v>
          </cell>
          <cell r="G96">
            <v>2895.7599999999998</v>
          </cell>
          <cell r="H96" t="str">
            <v>OAC</v>
          </cell>
        </row>
        <row r="97">
          <cell r="A97" t="str">
            <v>04.220.20</v>
          </cell>
          <cell r="B97" t="str">
            <v>CORPO DE BTCC 3,00 x 3,00 M ALT. 7,50 a 10,00 M</v>
          </cell>
          <cell r="C97" t="str">
            <v>m</v>
          </cell>
          <cell r="D97" t="str">
            <v>DNER-ES-286/97</v>
          </cell>
          <cell r="E97">
            <v>3681.4599999999996</v>
          </cell>
          <cell r="F97">
            <v>1317.96</v>
          </cell>
          <cell r="G97">
            <v>4999.42</v>
          </cell>
          <cell r="H97" t="str">
            <v>OAC</v>
          </cell>
        </row>
        <row r="98">
          <cell r="A98" t="str">
            <v>04.220.28</v>
          </cell>
          <cell r="B98" t="str">
            <v>CORPO DE BTCC 3,00 x 3,00 M ALT. 12,50 a 15,00 M</v>
          </cell>
          <cell r="C98" t="str">
            <v>m</v>
          </cell>
          <cell r="D98" t="str">
            <v>DNER-ES-286/97</v>
          </cell>
          <cell r="E98">
            <v>4085.29</v>
          </cell>
          <cell r="F98">
            <v>1462.53</v>
          </cell>
          <cell r="G98">
            <v>5547.82</v>
          </cell>
          <cell r="H98" t="str">
            <v>OAC</v>
          </cell>
        </row>
        <row r="99">
          <cell r="A99" t="str">
            <v>04.221.01</v>
          </cell>
          <cell r="B99" t="str">
            <v>BOCA DE BSCC 1,50 x 1,50 M NORMAL</v>
          </cell>
          <cell r="C99" t="str">
            <v>unid.</v>
          </cell>
          <cell r="D99" t="str">
            <v>DNER-ES-286/97</v>
          </cell>
          <cell r="E99">
            <v>4032.1099999999997</v>
          </cell>
          <cell r="F99">
            <v>1443.5</v>
          </cell>
          <cell r="G99">
            <v>5475.61</v>
          </cell>
          <cell r="H99" t="str">
            <v>OAC</v>
          </cell>
        </row>
        <row r="100">
          <cell r="A100" t="str">
            <v>04.221.03</v>
          </cell>
          <cell r="B100" t="str">
            <v>BOCA DE BSCC 2,50 x 2,50 M NORMAL</v>
          </cell>
          <cell r="C100" t="str">
            <v>unid.</v>
          </cell>
          <cell r="D100" t="str">
            <v>DNER-ES-286/97</v>
          </cell>
          <cell r="E100">
            <v>8611.75</v>
          </cell>
          <cell r="F100">
            <v>3083.01</v>
          </cell>
          <cell r="G100">
            <v>11694.76</v>
          </cell>
          <cell r="H100" t="str">
            <v>OAC</v>
          </cell>
        </row>
        <row r="101">
          <cell r="A101" t="str">
            <v>04.221.04</v>
          </cell>
          <cell r="B101" t="str">
            <v>BOCA DE BSCC 3,00 x 3,00 M NORMAL</v>
          </cell>
          <cell r="C101" t="str">
            <v>unid.</v>
          </cell>
          <cell r="D101" t="str">
            <v>DNER-ES-286/97</v>
          </cell>
          <cell r="E101">
            <v>12159.140000000001</v>
          </cell>
          <cell r="F101">
            <v>4352.97</v>
          </cell>
          <cell r="G101">
            <v>16512.11</v>
          </cell>
          <cell r="H101" t="str">
            <v>OAC</v>
          </cell>
        </row>
        <row r="102">
          <cell r="A102" t="str">
            <v>04.930.03</v>
          </cell>
          <cell r="B102" t="str">
            <v>CAIXA COLETORA DE SARJETA - CCS 03</v>
          </cell>
          <cell r="C102" t="str">
            <v>unid.</v>
          </cell>
          <cell r="D102" t="str">
            <v>DNER-ES-287/97</v>
          </cell>
          <cell r="E102">
            <v>546.06999999999994</v>
          </cell>
          <cell r="F102">
            <v>195.49</v>
          </cell>
          <cell r="G102">
            <v>741.56</v>
          </cell>
          <cell r="H102" t="str">
            <v>OAC</v>
          </cell>
        </row>
        <row r="103">
          <cell r="A103" t="str">
            <v>04.931.03</v>
          </cell>
          <cell r="B103" t="str">
            <v>CAIXA COLETORA DE TALVEGUE - CCT 03</v>
          </cell>
          <cell r="C103" t="str">
            <v>unid.</v>
          </cell>
          <cell r="D103" t="str">
            <v>DNER-ES-287/97</v>
          </cell>
          <cell r="E103">
            <v>557.82999999999993</v>
          </cell>
          <cell r="F103">
            <v>199.7</v>
          </cell>
          <cell r="G103">
            <v>757.53</v>
          </cell>
          <cell r="H103" t="str">
            <v>OAC</v>
          </cell>
        </row>
        <row r="104">
          <cell r="A104" t="str">
            <v>OBRAS COMPLEMENTARES</v>
          </cell>
        </row>
        <row r="105">
          <cell r="A105" t="str">
            <v>05.300.02</v>
          </cell>
          <cell r="B105" t="str">
            <v>ENROCAMENTO DE PEDRA JOGADA</v>
          </cell>
          <cell r="C105" t="str">
            <v>m³</v>
          </cell>
          <cell r="D105" t="str">
            <v>DNER-ES-292/97</v>
          </cell>
          <cell r="E105">
            <v>19.340000000000003</v>
          </cell>
          <cell r="F105">
            <v>6.92</v>
          </cell>
          <cell r="G105">
            <v>26.260000000000005</v>
          </cell>
          <cell r="H105" t="str">
            <v>Obras Comp.</v>
          </cell>
        </row>
        <row r="106">
          <cell r="A106" t="str">
            <v>05.301.00</v>
          </cell>
          <cell r="B106" t="str">
            <v>ALVENARIA DE PEDRA ARGAMASSADA</v>
          </cell>
          <cell r="C106" t="str">
            <v>m³</v>
          </cell>
          <cell r="D106" t="str">
            <v>DNER-ES-292/97</v>
          </cell>
          <cell r="E106">
            <v>84.77</v>
          </cell>
          <cell r="F106">
            <v>30.35</v>
          </cell>
          <cell r="G106">
            <v>115.12</v>
          </cell>
          <cell r="H106" t="str">
            <v>Obras Comp.</v>
          </cell>
        </row>
        <row r="107">
          <cell r="A107" t="str">
            <v>05.999.04</v>
          </cell>
          <cell r="B107" t="str">
            <v>MURO DE ARRIMO EM GABIÕES</v>
          </cell>
          <cell r="C107" t="str">
            <v>m³</v>
          </cell>
          <cell r="D107" t="str">
            <v>DNER-ES-343/97</v>
          </cell>
          <cell r="E107">
            <v>87.039999999999992</v>
          </cell>
          <cell r="F107">
            <v>31.16</v>
          </cell>
          <cell r="G107">
            <v>118.19999999999999</v>
          </cell>
          <cell r="H107" t="str">
            <v>Obras Comp.</v>
          </cell>
        </row>
        <row r="108">
          <cell r="A108" t="str">
            <v>06.400.01</v>
          </cell>
          <cell r="B108" t="str">
            <v>CERCA DE ARAME FARPADO COM MOURÃO DE CONCRETO</v>
          </cell>
          <cell r="C108" t="str">
            <v>m</v>
          </cell>
          <cell r="D108" t="str">
            <v>DNER-ES-338/97</v>
          </cell>
          <cell r="E108">
            <v>4.8599999999999994</v>
          </cell>
          <cell r="F108">
            <v>1.74</v>
          </cell>
          <cell r="G108">
            <v>6.6</v>
          </cell>
          <cell r="H108" t="str">
            <v>Obras Comp.</v>
          </cell>
        </row>
        <row r="109">
          <cell r="A109" t="str">
            <v>SINALIZAÇÃO</v>
          </cell>
        </row>
        <row r="110">
          <cell r="A110" t="str">
            <v>06.010.01</v>
          </cell>
          <cell r="B110" t="str">
            <v>DEFENSA SEMI-MALEÁVEL SIMPLES (FORN./IMPL.)</v>
          </cell>
          <cell r="C110" t="str">
            <v>m</v>
          </cell>
          <cell r="D110" t="str">
            <v>DNER-ES-144/97</v>
          </cell>
          <cell r="E110">
            <v>90.28</v>
          </cell>
          <cell r="F110">
            <v>32.32</v>
          </cell>
          <cell r="G110">
            <v>122.6</v>
          </cell>
          <cell r="H110" t="str">
            <v>Sinalização</v>
          </cell>
        </row>
        <row r="111">
          <cell r="A111" t="str">
            <v>06.110.01</v>
          </cell>
          <cell r="B111" t="str">
            <v>PINTURA DE FAIXA COM TERMOPLÁSTICO - 3 ANOS</v>
          </cell>
          <cell r="C111" t="str">
            <v>m²</v>
          </cell>
          <cell r="D111" t="str">
            <v>DNER-ES-339/97</v>
          </cell>
          <cell r="E111">
            <v>14.79</v>
          </cell>
          <cell r="F111">
            <v>5.29</v>
          </cell>
          <cell r="G111">
            <v>20.079999999999998</v>
          </cell>
          <cell r="H111" t="str">
            <v>Sinalização</v>
          </cell>
        </row>
        <row r="112">
          <cell r="A112" t="str">
            <v>06.110.02</v>
          </cell>
          <cell r="B112" t="str">
            <v>PINTURA DE SETAS E ZEBRADOS COM TERMOPLÁSTICO</v>
          </cell>
          <cell r="C112" t="str">
            <v>m²</v>
          </cell>
          <cell r="D112" t="str">
            <v>DNER-ES-339/97</v>
          </cell>
          <cell r="E112">
            <v>18.03</v>
          </cell>
          <cell r="F112">
            <v>6.45</v>
          </cell>
          <cell r="G112">
            <v>24.48</v>
          </cell>
          <cell r="H112" t="str">
            <v>Sinalização</v>
          </cell>
        </row>
        <row r="113">
          <cell r="A113" t="str">
            <v>06.120.01</v>
          </cell>
          <cell r="B113" t="str">
            <v>TACHA REFLETIVA MONODIRECIONAL (FORN./COLOC.)</v>
          </cell>
          <cell r="C113" t="str">
            <v>m²</v>
          </cell>
          <cell r="D113" t="str">
            <v>DNER-ES-339/97</v>
          </cell>
          <cell r="E113">
            <v>7.67</v>
          </cell>
          <cell r="F113">
            <v>2.75</v>
          </cell>
          <cell r="G113">
            <v>10.42</v>
          </cell>
          <cell r="H113" t="str">
            <v>Sinalização</v>
          </cell>
        </row>
        <row r="114">
          <cell r="A114" t="str">
            <v>06.121.01</v>
          </cell>
          <cell r="B114" t="str">
            <v>TACHA REFLETIVA BIDIRECIONAL (FORN./COLOC.)</v>
          </cell>
          <cell r="C114" t="str">
            <v>m²</v>
          </cell>
          <cell r="D114" t="str">
            <v>DNER-ES-339/97</v>
          </cell>
          <cell r="E114">
            <v>8.5400000000000009</v>
          </cell>
          <cell r="F114">
            <v>3.06</v>
          </cell>
          <cell r="G114">
            <v>11.600000000000001</v>
          </cell>
          <cell r="H114" t="str">
            <v>Sinalização</v>
          </cell>
        </row>
        <row r="115">
          <cell r="A115" t="str">
            <v>06.200.02</v>
          </cell>
          <cell r="B115" t="str">
            <v>PLACA DE SINALIZAÇÃO TOTALMENTE REFLETIVA</v>
          </cell>
          <cell r="C115" t="str">
            <v>m²</v>
          </cell>
          <cell r="D115" t="str">
            <v>DNER-ES-340/97</v>
          </cell>
          <cell r="E115">
            <v>136.58000000000001</v>
          </cell>
          <cell r="F115">
            <v>48.9</v>
          </cell>
          <cell r="G115">
            <v>185.48000000000002</v>
          </cell>
          <cell r="H115" t="str">
            <v>Sinalização</v>
          </cell>
        </row>
        <row r="116">
          <cell r="A116" t="str">
            <v>06.230.01</v>
          </cell>
          <cell r="B116" t="str">
            <v>BALIZADOR BIDIRECIONAL</v>
          </cell>
          <cell r="C116" t="str">
            <v>unid.</v>
          </cell>
          <cell r="D116" t="str">
            <v>DNER-ES-340/97</v>
          </cell>
          <cell r="E116">
            <v>7.2</v>
          </cell>
          <cell r="F116">
            <v>2.58</v>
          </cell>
          <cell r="G116">
            <v>9.7800000000000011</v>
          </cell>
          <cell r="H116" t="str">
            <v>Sinalização</v>
          </cell>
        </row>
        <row r="117">
          <cell r="A117" t="str">
            <v>MEIO AMBIENTE</v>
          </cell>
        </row>
        <row r="118">
          <cell r="A118" t="str">
            <v>05.100.00</v>
          </cell>
          <cell r="B118" t="str">
            <v>ENLEIVAMENTO</v>
          </cell>
          <cell r="C118" t="str">
            <v>m²</v>
          </cell>
          <cell r="D118" t="str">
            <v>DNER-ES-341/97</v>
          </cell>
          <cell r="E118">
            <v>1.3599999999999999</v>
          </cell>
          <cell r="F118">
            <v>0.49</v>
          </cell>
          <cell r="G118">
            <v>1.8499999999999999</v>
          </cell>
          <cell r="H118" t="str">
            <v>Obras Comp.</v>
          </cell>
        </row>
        <row r="119">
          <cell r="A119" t="str">
            <v>05.101.00</v>
          </cell>
          <cell r="B119" t="str">
            <v>SEMEADURA MANUAL</v>
          </cell>
          <cell r="C119" t="str">
            <v>m²</v>
          </cell>
          <cell r="D119" t="str">
            <v>DNER-ES-341/97</v>
          </cell>
          <cell r="E119">
            <v>0.51</v>
          </cell>
          <cell r="F119">
            <v>0.18</v>
          </cell>
          <cell r="G119">
            <v>0.69</v>
          </cell>
          <cell r="H119" t="str">
            <v>Obras Comp.</v>
          </cell>
        </row>
        <row r="120">
          <cell r="A120" t="str">
            <v>05.102.00</v>
          </cell>
          <cell r="B120" t="str">
            <v>HIDROSSEMEADURA</v>
          </cell>
          <cell r="C120" t="str">
            <v>m²</v>
          </cell>
          <cell r="D120" t="str">
            <v>DNER-ES-341/97</v>
          </cell>
          <cell r="E120">
            <v>0.28000000000000003</v>
          </cell>
          <cell r="F120">
            <v>0.1</v>
          </cell>
          <cell r="G120">
            <v>0.38</v>
          </cell>
          <cell r="H120" t="str">
            <v>Obras Comp.</v>
          </cell>
        </row>
        <row r="121">
          <cell r="A121" t="str">
            <v>05.999.01</v>
          </cell>
          <cell r="B121" t="str">
            <v>PLANTIO DE ÁRVORES E ARBUSTOS</v>
          </cell>
          <cell r="C121" t="str">
            <v>unid.</v>
          </cell>
          <cell r="D121" t="str">
            <v>CE-PE - 01</v>
          </cell>
          <cell r="E121">
            <v>2.31</v>
          </cell>
          <cell r="F121">
            <v>0.83</v>
          </cell>
          <cell r="G121">
            <v>3.14</v>
          </cell>
          <cell r="H121" t="str">
            <v>Obras Comp.</v>
          </cell>
        </row>
        <row r="122">
          <cell r="A122" t="str">
            <v>05.999.02</v>
          </cell>
          <cell r="B122" t="str">
            <v>CONFORMAÇÃO DE CX. DE EMPRÉSTIMOS, JAZIDAS E BOTA-FORA</v>
          </cell>
          <cell r="C122" t="str">
            <v>m²</v>
          </cell>
          <cell r="D122" t="str">
            <v>DNER-ES-341/97</v>
          </cell>
          <cell r="F122">
            <v>0</v>
          </cell>
          <cell r="G122">
            <v>0</v>
          </cell>
        </row>
        <row r="123">
          <cell r="A123" t="str">
            <v>05.999.02</v>
          </cell>
          <cell r="B123" t="str">
            <v>PLANTIO DE GRAMA EM PLACA</v>
          </cell>
          <cell r="C123" t="str">
            <v>m²</v>
          </cell>
          <cell r="D123" t="str">
            <v>DNER-ES-341/97</v>
          </cell>
          <cell r="F123">
            <v>0</v>
          </cell>
          <cell r="G123">
            <v>0</v>
          </cell>
        </row>
        <row r="124">
          <cell r="A124" t="str">
            <v>05.999.03</v>
          </cell>
          <cell r="B124" t="str">
            <v>RECOMP. VEGETAL DE CAIXA DE EMPRÉSTIMO, JAZIDA E BOTA-FORA</v>
          </cell>
          <cell r="C124" t="str">
            <v>m²</v>
          </cell>
          <cell r="D124" t="str">
            <v>DNER-ES-341/97</v>
          </cell>
          <cell r="F124">
            <v>0</v>
          </cell>
          <cell r="G124">
            <v>0</v>
          </cell>
        </row>
        <row r="125">
          <cell r="A125" t="str">
            <v>COMPOSIÇÕES AUXILIARES</v>
          </cell>
        </row>
        <row r="126">
          <cell r="A126" t="str">
            <v>01.200.01</v>
          </cell>
          <cell r="B126" t="str">
            <v>ESCAVAÇÃO E CARGA DE MATERIAL DE JAZIDA</v>
          </cell>
          <cell r="C126" t="str">
            <v>m³</v>
          </cell>
          <cell r="E126">
            <v>0.97</v>
          </cell>
          <cell r="H126" t="str">
            <v>Custos Básicos</v>
          </cell>
        </row>
        <row r="127">
          <cell r="A127" t="str">
            <v>01.999.01</v>
          </cell>
          <cell r="B127" t="str">
            <v>LIMPEZA SUPERFICIAL DA CAMADA VEGETAL</v>
          </cell>
          <cell r="C127" t="str">
            <v>m²</v>
          </cell>
          <cell r="E127">
            <v>0.06</v>
          </cell>
          <cell r="H127" t="str">
            <v>Custos Básicos</v>
          </cell>
        </row>
        <row r="128">
          <cell r="A128" t="str">
            <v>01.999.02</v>
          </cell>
          <cell r="B128" t="str">
            <v>EXPURGO DE JAZIDA</v>
          </cell>
          <cell r="C128" t="str">
            <v>m³</v>
          </cell>
          <cell r="E128">
            <v>0.66</v>
          </cell>
          <cell r="H128" t="str">
            <v>Custos Básicos</v>
          </cell>
        </row>
        <row r="129">
          <cell r="A129" t="str">
            <v>01.999.03</v>
          </cell>
          <cell r="B129" t="str">
            <v>DESMATAMENTO DE JAZIDA</v>
          </cell>
          <cell r="C129" t="str">
            <v>m³</v>
          </cell>
          <cell r="E129">
            <v>0.05</v>
          </cell>
          <cell r="H129" t="str">
            <v>Custos Básicos</v>
          </cell>
        </row>
        <row r="130">
          <cell r="A130" t="str">
            <v>03.000.02</v>
          </cell>
          <cell r="B130" t="str">
            <v>ESCAVAÇÃO MANUAL DE CAVAS EM MAT. 1ª CATEGORIA</v>
          </cell>
          <cell r="C130" t="str">
            <v>m³</v>
          </cell>
          <cell r="E130">
            <v>12.57</v>
          </cell>
          <cell r="H130" t="str">
            <v>Custos Básicos</v>
          </cell>
        </row>
        <row r="131">
          <cell r="A131" t="str">
            <v>03.300.01</v>
          </cell>
          <cell r="B131" t="str">
            <v>CONCRETO MAGRO</v>
          </cell>
          <cell r="C131" t="str">
            <v>m³</v>
          </cell>
          <cell r="E131">
            <v>146</v>
          </cell>
          <cell r="H131" t="str">
            <v>Custos Básicos</v>
          </cell>
        </row>
        <row r="132">
          <cell r="A132" t="str">
            <v>03.310.03</v>
          </cell>
          <cell r="B132" t="str">
            <v>CONCRETO CICLOPICO FCK = 12 MPA</v>
          </cell>
          <cell r="C132" t="str">
            <v>m³</v>
          </cell>
          <cell r="E132">
            <v>145.64000000000001</v>
          </cell>
          <cell r="H132" t="str">
            <v>Custos Básicos</v>
          </cell>
        </row>
        <row r="133">
          <cell r="A133" t="str">
            <v>03.321.01</v>
          </cell>
          <cell r="B133" t="str">
            <v>CONCRETO FCK=10 MPA</v>
          </cell>
          <cell r="C133" t="str">
            <v>m³</v>
          </cell>
          <cell r="E133">
            <v>163.38</v>
          </cell>
          <cell r="H133" t="str">
            <v>Custos Básicos</v>
          </cell>
        </row>
        <row r="134">
          <cell r="A134" t="str">
            <v>03.325.00</v>
          </cell>
          <cell r="B134" t="str">
            <v>CONCRETO FCK=18 MPA</v>
          </cell>
          <cell r="C134" t="str">
            <v>m³</v>
          </cell>
          <cell r="E134">
            <v>177.85</v>
          </cell>
          <cell r="H134" t="str">
            <v>Custos Básicos</v>
          </cell>
        </row>
        <row r="135">
          <cell r="A135" t="str">
            <v>03.326.00</v>
          </cell>
          <cell r="B135" t="str">
            <v>CONCRETO FCK=20 MPA</v>
          </cell>
          <cell r="C135" t="str">
            <v>m³</v>
          </cell>
          <cell r="E135">
            <v>181.90999999999997</v>
          </cell>
          <cell r="H135" t="str">
            <v>Custos Básicos</v>
          </cell>
        </row>
        <row r="136">
          <cell r="A136" t="str">
            <v>03.329.04</v>
          </cell>
          <cell r="B136" t="str">
            <v>CONCRETO FCK=12  MPA</v>
          </cell>
          <cell r="C136" t="str">
            <v>m³</v>
          </cell>
          <cell r="E136">
            <v>168.03</v>
          </cell>
          <cell r="H136" t="str">
            <v>Custos Básicos</v>
          </cell>
        </row>
        <row r="137">
          <cell r="A137" t="str">
            <v>03.340.00</v>
          </cell>
          <cell r="B137" t="str">
            <v>ARGAMASSA CIMENTO-AREIA 1-3</v>
          </cell>
          <cell r="C137" t="str">
            <v>m³</v>
          </cell>
          <cell r="E137">
            <v>154.82</v>
          </cell>
          <cell r="H137" t="str">
            <v>Custos Básicos</v>
          </cell>
        </row>
        <row r="138">
          <cell r="A138" t="str">
            <v>03.341.00</v>
          </cell>
          <cell r="B138" t="str">
            <v>ARGAMASSA CIMENTO-AREIA 1-4</v>
          </cell>
          <cell r="C138" t="str">
            <v>m³</v>
          </cell>
          <cell r="E138">
            <v>136.55000000000001</v>
          </cell>
          <cell r="H138" t="str">
            <v>Custos Básicos</v>
          </cell>
        </row>
        <row r="139">
          <cell r="A139" t="str">
            <v>03.353.00</v>
          </cell>
          <cell r="B139" t="str">
            <v>FORNECIMENTO, PREPARO E COLOCAÇÃO AÇO CA-50</v>
          </cell>
          <cell r="C139" t="str">
            <v>kg</v>
          </cell>
          <cell r="E139">
            <v>1.65</v>
          </cell>
          <cell r="H139" t="str">
            <v>Custos Básicos</v>
          </cell>
        </row>
        <row r="140">
          <cell r="A140" t="str">
            <v>03.370.00</v>
          </cell>
          <cell r="B140" t="str">
            <v>FORMAS COMUNS DE MADEIRA</v>
          </cell>
          <cell r="C140" t="str">
            <v>m²</v>
          </cell>
          <cell r="E140">
            <v>17.650000000000002</v>
          </cell>
          <cell r="H140" t="str">
            <v>Custos Básicos</v>
          </cell>
        </row>
        <row r="141">
          <cell r="A141" t="str">
            <v>03.371.00</v>
          </cell>
          <cell r="B141" t="str">
            <v>FORMA DE MADEIRA COMPENSADA</v>
          </cell>
          <cell r="C141" t="str">
            <v>m²</v>
          </cell>
          <cell r="E141">
            <v>13.209999999999999</v>
          </cell>
          <cell r="H141" t="str">
            <v>Custos Básicos</v>
          </cell>
        </row>
        <row r="142">
          <cell r="A142" t="str">
            <v>03.940.00</v>
          </cell>
          <cell r="B142" t="str">
            <v>APILOAMENTO MANUAL</v>
          </cell>
          <cell r="C142" t="str">
            <v>m³</v>
          </cell>
          <cell r="E142">
            <v>2.9</v>
          </cell>
          <cell r="H142" t="str">
            <v>Custos Básicos</v>
          </cell>
        </row>
        <row r="143">
          <cell r="A143" t="str">
            <v>04.999.03</v>
          </cell>
          <cell r="B143" t="str">
            <v xml:space="preserve">ESCORAMENTO DE BUEIROS CELULARES                                         </v>
          </cell>
          <cell r="C143" t="str">
            <v>m³</v>
          </cell>
          <cell r="E143">
            <v>7.7600000000000007</v>
          </cell>
          <cell r="H143" t="str">
            <v>Custos Básicos</v>
          </cell>
        </row>
        <row r="144">
          <cell r="A144" t="str">
            <v>04.999.06</v>
          </cell>
          <cell r="B144" t="str">
            <v>SOLO LOCAL / SELO DE ARGILA</v>
          </cell>
          <cell r="C144" t="str">
            <v>m³</v>
          </cell>
          <cell r="E144">
            <v>7.26</v>
          </cell>
          <cell r="H144" t="str">
            <v>Custos Básicos</v>
          </cell>
        </row>
        <row r="145">
          <cell r="A145" t="str">
            <v>04.999.07</v>
          </cell>
          <cell r="B145" t="str">
            <v>LASTRO DE BRITA</v>
          </cell>
          <cell r="C145" t="str">
            <v>m³</v>
          </cell>
          <cell r="E145">
            <v>93.47999999999999</v>
          </cell>
          <cell r="H145" t="str">
            <v>Custos Básicos</v>
          </cell>
        </row>
        <row r="146">
          <cell r="A146" t="str">
            <v>05.000.11</v>
          </cell>
          <cell r="B146" t="str">
            <v>DENTES P/ BUEIROS SIMPLES Ø 1,00 m</v>
          </cell>
          <cell r="C146" t="str">
            <v>unid.</v>
          </cell>
          <cell r="E146">
            <v>38.85</v>
          </cell>
          <cell r="H146" t="str">
            <v>Custos Básicos</v>
          </cell>
        </row>
        <row r="147">
          <cell r="A147" t="str">
            <v>05.301.00</v>
          </cell>
          <cell r="B147" t="str">
            <v>ALVENARIA DE PEDRA ARGAMASSADA</v>
          </cell>
          <cell r="C147" t="str">
            <v>m³</v>
          </cell>
          <cell r="E147">
            <v>84.77</v>
          </cell>
          <cell r="H147" t="str">
            <v>Sinalização</v>
          </cell>
        </row>
        <row r="148">
          <cell r="A148" t="str">
            <v>09.999.01</v>
          </cell>
          <cell r="B148" t="str">
            <v>TORRE DE MADEIRA</v>
          </cell>
          <cell r="C148" t="str">
            <v>unid.</v>
          </cell>
          <cell r="E148">
            <v>69.460000000000008</v>
          </cell>
          <cell r="H148" t="str">
            <v>Custos Básicos</v>
          </cell>
        </row>
        <row r="149">
          <cell r="A149" t="str">
            <v>09.519.01</v>
          </cell>
          <cell r="B149" t="str">
            <v>OBTENÇÃO DE GRAMAS EM PLACAS</v>
          </cell>
          <cell r="C149" t="str">
            <v>m²</v>
          </cell>
          <cell r="E149">
            <v>0.78</v>
          </cell>
          <cell r="H149" t="str">
            <v>Custos Básicos</v>
          </cell>
        </row>
        <row r="150">
          <cell r="A150" t="str">
            <v>09.512.02</v>
          </cell>
          <cell r="B150" t="str">
            <v>TUBO DE CONCRETO POROSO Ø 0,20 m</v>
          </cell>
          <cell r="C150" t="str">
            <v>m</v>
          </cell>
          <cell r="E150">
            <v>4.63</v>
          </cell>
          <cell r="H150" t="str">
            <v>Custos Básicos</v>
          </cell>
        </row>
        <row r="151">
          <cell r="A151" t="str">
            <v>09.512.07</v>
          </cell>
          <cell r="B151" t="str">
            <v>TUBO DE CONCRETO ARMADO Ø 1,00 m</v>
          </cell>
          <cell r="C151" t="str">
            <v>m</v>
          </cell>
          <cell r="E151">
            <v>180.84</v>
          </cell>
          <cell r="H151" t="str">
            <v>Custos Básicos</v>
          </cell>
        </row>
        <row r="152">
          <cell r="A152" t="str">
            <v>09.517.06</v>
          </cell>
          <cell r="B152" t="str">
            <v>RACHÃO (ESCAV.MAT.3ª CATEGORIA)</v>
          </cell>
          <cell r="C152" t="str">
            <v>m³</v>
          </cell>
          <cell r="E152">
            <v>8.14</v>
          </cell>
          <cell r="H152" t="str">
            <v>Custos Básicos</v>
          </cell>
        </row>
      </sheetData>
      <sheetData sheetId="1" refreshError="1"/>
      <sheetData sheetId="2"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
      <sheetName val="COMPOSICOES"/>
      <sheetName val="planilha 02.02.01.001"/>
      <sheetName val="planilha 02.02.04.001"/>
      <sheetName val="BDI SD"/>
      <sheetName val="MO + ENCARGOS"/>
      <sheetName val="CRONOGRAMA"/>
      <sheetName val="Tab. Dinamica"/>
      <sheetName val="PARETO"/>
      <sheetName val="CURVA ABC"/>
      <sheetName val="NAO IMPRIMIR"/>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dos de entrada 1"/>
      <sheetName val="Dados de entrada 2"/>
      <sheetName val="Dados de entrada 3"/>
      <sheetName val="Dados de entrada 4"/>
      <sheetName val="Capa"/>
      <sheetName val="Página 1"/>
      <sheetName val="Página 2"/>
      <sheetName val="Página 3"/>
      <sheetName val="Página 4"/>
      <sheetName val="Página 5"/>
      <sheetName val="Página 6"/>
      <sheetName val="Página 7"/>
      <sheetName val="Página 8"/>
      <sheetName val="Página 9"/>
      <sheetName val="Página 10"/>
      <sheetName val="Página 11"/>
      <sheetName val="Página 12"/>
      <sheetName val="Página 13"/>
      <sheetName val="Dens. médias"/>
      <sheetName val="Dens. teórica"/>
      <sheetName val="Teor"/>
      <sheetName val="composição_playgrou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3">
          <cell r="A3">
            <v>4</v>
          </cell>
        </row>
        <row r="4">
          <cell r="A4">
            <v>4.5</v>
          </cell>
        </row>
        <row r="5">
          <cell r="A5">
            <v>5</v>
          </cell>
        </row>
        <row r="6">
          <cell r="A6">
            <v>5.5</v>
          </cell>
        </row>
        <row r="7">
          <cell r="A7">
            <v>6</v>
          </cell>
        </row>
      </sheetData>
      <sheetData sheetId="21"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s PGQ"/>
      <sheetName val="Equipamentos"/>
      <sheetName val="Teor"/>
      <sheetName val="QuQuant"/>
      <sheetName val="Tabela Abril 2000"/>
      <sheetName val="TABELA"/>
      <sheetName val="PSCEGERAL"/>
      <sheetName val="Planilha"/>
      <sheetName val="Dados"/>
      <sheetName val="Page 1"/>
      <sheetName val="CRECHES"/>
      <sheetName val="MOBILIZ-CANTEIRO"/>
      <sheetName val="PQ"/>
      <sheetName val="8ª MP_BR_459"/>
      <sheetName val="PROJETO"/>
      <sheetName val="qorcamentodnerL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dos de Entrada 1"/>
      <sheetName val="Dados de Entrada 2"/>
      <sheetName val="Dados de Entrada 3"/>
      <sheetName val="Dados de Entrada 4"/>
      <sheetName val="Capa"/>
      <sheetName val="Página 1"/>
      <sheetName val="Página 2"/>
      <sheetName val="Página 3"/>
      <sheetName val="Página 4"/>
      <sheetName val="Página 5"/>
      <sheetName val="Página 6"/>
      <sheetName val="Página 7"/>
      <sheetName val="Página 8"/>
      <sheetName val="Página 9"/>
      <sheetName val="Página 10"/>
      <sheetName val="Página 11"/>
      <sheetName val="Página 12"/>
      <sheetName val="Página 13"/>
      <sheetName val="Página 14"/>
      <sheetName val="RESULFINAL"/>
      <sheetName val="Página 16"/>
      <sheetName val="DENAGREGRAUDO"/>
      <sheetName val="DENSAGRMIUDO"/>
      <sheetName val="MASESPFINPULV"/>
      <sheetName val="Traço da Mist.+Filler."/>
      <sheetName val="Traço da Mist. Bet."/>
      <sheetName val="E. Areia"/>
      <sheetName val="E. Areia (2)"/>
      <sheetName val="Pes Agr Silos Frio 3.4&quot;"/>
      <sheetName val="Pes Agr Silos Frio Areia méd"/>
      <sheetName val="Pes Agr Silos Frio 3.8&quot;+pó"/>
      <sheetName val="Até Aqui"/>
      <sheetName val="DETDENSCAP20"/>
      <sheetName val="DENSCORPROVA"/>
      <sheetName val="GRAFTEMPVISC1"/>
      <sheetName val="CALIBRAGEM"/>
      <sheetName val="CALIBRAGEM-II"/>
      <sheetName val="CALIBRAGEM1"/>
      <sheetName val="CALIBRAGEM2"/>
      <sheetName val="SILOFR4"/>
      <sheetName val="SILOFR3"/>
      <sheetName val="SILOFR2"/>
      <sheetName val="SILOFR1"/>
      <sheetName val="Dosador"/>
      <sheetName val="BALANÇA"/>
      <sheetName val="Filler"/>
      <sheetName val="Analise SF 4"/>
      <sheetName val="Analise SF 3"/>
      <sheetName val="Analise SF 2"/>
      <sheetName val="Analise SF 1"/>
      <sheetName val="Analise SF Filler"/>
      <sheetName val="Analise SQ 3"/>
      <sheetName val="Analise SQ 2"/>
      <sheetName val="Analise SQ 1"/>
      <sheetName val="DURABILIDADE"/>
      <sheetName val="INDICE FORMA"/>
      <sheetName val="ABRASÃO"/>
      <sheetName val="ADESIVIDADE"/>
      <sheetName val="Teor"/>
      <sheetName val="P A T O 99 B"/>
      <sheetName val="RESUMO_AUT1"/>
      <sheetName val="BSTC 0,60"/>
      <sheetName val="BOCA BSTC 0,6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3">
          <cell r="A3">
            <v>4.5</v>
          </cell>
          <cell r="B3">
            <v>6.6202348981163466</v>
          </cell>
          <cell r="C3">
            <v>60.964134991383446</v>
          </cell>
          <cell r="D3">
            <v>1025.855</v>
          </cell>
          <cell r="E3">
            <v>8.6999999999999993</v>
          </cell>
          <cell r="F3">
            <v>2.3529999999999998</v>
          </cell>
          <cell r="G3">
            <v>16.963493472502915</v>
          </cell>
        </row>
        <row r="4">
          <cell r="A4">
            <v>5</v>
          </cell>
          <cell r="B4">
            <v>5.5001923970155246</v>
          </cell>
          <cell r="C4">
            <v>67.747806208191548</v>
          </cell>
          <cell r="D4">
            <v>1094.5825</v>
          </cell>
          <cell r="E4">
            <v>9.5749999999999993</v>
          </cell>
          <cell r="F4">
            <v>2.3630000000000004</v>
          </cell>
          <cell r="G4">
            <v>17.047556761540491</v>
          </cell>
        </row>
        <row r="5">
          <cell r="A5">
            <v>5.5</v>
          </cell>
          <cell r="B5">
            <v>4.4232587303692874</v>
          </cell>
          <cell r="C5">
            <v>74.264023326736492</v>
          </cell>
          <cell r="D5">
            <v>879.57749999999999</v>
          </cell>
          <cell r="E5">
            <v>10.725000000000001</v>
          </cell>
          <cell r="F5">
            <v>2.37175</v>
          </cell>
          <cell r="G5">
            <v>17.178598970077541</v>
          </cell>
        </row>
        <row r="6">
          <cell r="A6">
            <v>6</v>
          </cell>
          <cell r="B6">
            <v>4.0007841277410066</v>
          </cell>
          <cell r="C6">
            <v>77.635106010695324</v>
          </cell>
          <cell r="D6">
            <v>567.98</v>
          </cell>
          <cell r="E6">
            <v>13.6</v>
          </cell>
          <cell r="F6">
            <v>2.3642500000000002</v>
          </cell>
          <cell r="G6">
            <v>17.877321384085253</v>
          </cell>
        </row>
        <row r="7">
          <cell r="A7">
            <v>6.5</v>
          </cell>
          <cell r="B7">
            <v>4.0533844045161054</v>
          </cell>
          <cell r="C7">
            <v>78.676681324823704</v>
          </cell>
          <cell r="D7">
            <v>529.86500000000001</v>
          </cell>
          <cell r="E7">
            <v>19.450000000000003</v>
          </cell>
          <cell r="F7">
            <v>2.3452500000000001</v>
          </cell>
          <cell r="G7">
            <v>18.970602326582025</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Consultoria"/>
    </sheetNames>
    <sheetDataSet>
      <sheetData sheetId="0" refreshError="1"/>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S1"/>
      <sheetName val="COMPOS2"/>
      <sheetName val="COMPOS3"/>
      <sheetName val="1- QUADRO DE QUANTIDADE (2)"/>
      <sheetName val="Pato"/>
      <sheetName val="Transporte 5m³"/>
      <sheetName val="Transporte 4m³"/>
      <sheetName val="Transporte 4t"/>
      <sheetName val="Transporte Mat. Frio"/>
      <sheetName val="Cronograma (2)"/>
      <sheetName val="ESTUDO PREÇOS"/>
      <sheetName val="Dados"/>
      <sheetName val="Plan1"/>
      <sheetName val="PATO - BR - 425 aditivo"/>
      <sheetName val="QuQua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1"/>
      <sheetName val="Gráf2"/>
      <sheetName val="Gráf3"/>
      <sheetName val="Gráf4"/>
      <sheetName val="Viga Benkellman"/>
      <sheetName val="Estudo Estatístico"/>
      <sheetName val="Pro - 10 norma A"/>
      <sheetName val="Pró - 11 norma B"/>
      <sheetName val="Resumo subtrechos homgêneos"/>
      <sheetName val="Demonstrativo Dimensionamento"/>
      <sheetName val="Camadas Mat. Distintos"/>
      <sheetName val="PRO-08"/>
      <sheetName val="ANALISES"/>
      <sheetName val="Custo do CM-30"/>
      <sheetName val="Cálculo"/>
      <sheetName val="Quadro + Gráfico"/>
      <sheetName val="memória de calculo_liquida"/>
      <sheetName val="Preços"/>
      <sheetName val="Desp. Apoio"/>
      <sheetName val="Proposta"/>
      <sheetName val="Carimbo de Nota"/>
      <sheetName val="Fresagem de Pista Ago-98"/>
      <sheetName val="P3"/>
      <sheetName val="PLANILHA ATUALIZADA"/>
      <sheetName val="Auxiliar"/>
      <sheetName val="Viga_Benkellman"/>
      <sheetName val="Estudo_Estatístico"/>
      <sheetName val="Pro_-_10_norma_A"/>
      <sheetName val="Pró_-_11_norma_B"/>
      <sheetName val="Resumo_subtrechos_homgêneos"/>
      <sheetName val="Demonstrativo_Dimensionamento"/>
      <sheetName val="Camadas_Mat__Distintos"/>
      <sheetName val="Custo_do_CM-30"/>
      <sheetName val="memória_de_calculo_liquida"/>
      <sheetName val="Quadro_+_Gráfico"/>
      <sheetName val="Desp__Apoio"/>
      <sheetName val="COMPOS1"/>
      <sheetName val="Tela"/>
      <sheetName val="Atualizacao"/>
      <sheetName val="Chuvas"/>
      <sheetName val="Medição"/>
      <sheetName val="RELATA"/>
      <sheetName val="Custo da Imprimação"/>
      <sheetName val="Custo da Pintura de Ligação"/>
      <sheetName val="Conc 20"/>
      <sheetName val="CRON.NOVO.ARIPUANA"/>
      <sheetName val="PRO_08"/>
      <sheetName val="CAPA"/>
      <sheetName val="SUMÁRIO GERAL"/>
      <sheetName val="DIVISÓRIAS"/>
      <sheetName val="CAPA CD"/>
      <sheetName val="CABEÇALHO-RODAPÉ"/>
      <sheetName val="ABC"/>
      <sheetName val="ORÇAMENTO"/>
      <sheetName val="MEMÓRIA"/>
      <sheetName val="CRONOGRAMA"/>
      <sheetName val="BDI"/>
      <sheetName val="Encargos Sociais"/>
      <sheetName val="CPU"/>
      <sheetName val="Quadro Bueiros"/>
      <sheetName val="MP CUB"/>
      <sheetName val="Plan1"/>
      <sheetName val="CBR Jazida"/>
      <sheetName val="JAZIDAS"/>
      <sheetName val="plan"/>
      <sheetName val="Plan2"/>
      <sheetName val="RESUMO_AU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sheetData sheetId="47"/>
      <sheetData sheetId="48"/>
      <sheetData sheetId="49"/>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08"/>
      <sheetName val="Gráf1"/>
      <sheetName val="Gráf2"/>
      <sheetName val="Gráf3"/>
      <sheetName val="Gráf4"/>
      <sheetName val="Viga Benkellman"/>
      <sheetName val="Estudo Estatístico"/>
      <sheetName val="Pro - 10 norma A"/>
      <sheetName val="Pró - 11 norma B"/>
      <sheetName val="Resumo subtrechos homgêneos"/>
      <sheetName val="Demonstrativo Dimensionamento"/>
      <sheetName val="Camadas Mat. Distintos"/>
      <sheetName val="ANALISES"/>
      <sheetName val="Custo do CM-30"/>
      <sheetName val="Cálculo"/>
      <sheetName val="Preços"/>
      <sheetName val="Desp. Apoio"/>
      <sheetName val="Quadro + Gráfico"/>
      <sheetName val="Carimbo de Nota"/>
      <sheetName val="Fresagem de Pista Ago-98"/>
      <sheetName val="PRO_08"/>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Vorigi"/>
      <sheetName val="FVmodif"/>
      <sheetName val="FVresumo"/>
      <sheetName val="FVadotar"/>
      <sheetName val="Calculo4010"/>
      <sheetName val="ExempFC1"/>
      <sheetName val="ExemFC2"/>
      <sheetName val="ExemFC3"/>
      <sheetName val="Exemp1"/>
      <sheetName val="Exemp2"/>
      <sheetName val="Exemp3"/>
      <sheetName val="Exemp4"/>
      <sheetName val="Exemp5"/>
      <sheetName val="Exemp6"/>
      <sheetName val="Exemp7"/>
      <sheetName val="Exemp8"/>
      <sheetName val="PROJETO"/>
      <sheetName val="Exerci1"/>
      <sheetName val="Exerci2"/>
      <sheetName val="PROVA"/>
      <sheetName val="Plan3"/>
      <sheetName val="Plan4"/>
      <sheetName val="Plan5"/>
      <sheetName val="Plan6"/>
      <sheetName val="Plan7"/>
      <sheetName val="Plan8"/>
      <sheetName val="Plan9"/>
      <sheetName val="Plan10"/>
      <sheetName val="Plan11"/>
      <sheetName val="Plan12"/>
      <sheetName val="Plan13"/>
      <sheetName val="Plan14"/>
      <sheetName val="Plan15"/>
      <sheetName val="Plan16"/>
      <sheetName val="Vínculo (2)"/>
      <sheetName val="DADOS"/>
      <sheetName val="TransComerc_Basc10m³"/>
      <sheetName val="TapaBuraco"/>
      <sheetName val="PRO-08"/>
      <sheetName val="RESUMO DE MEDIÇÃO"/>
      <sheetName val="Plan1"/>
      <sheetName val="PLANILHA ATUALIZADA"/>
      <sheetName val="Quadro Geral"/>
      <sheetName val="PRO_08"/>
      <sheetName val="Capa Memória de Calc"/>
      <sheetName val="Capa Resumo"/>
      <sheetName val="Capa Apres"/>
      <sheetName val="Capa Documentação"/>
      <sheetName val="Capa Anexo I"/>
      <sheetName val="Capa Anexo II"/>
      <sheetName val="Capa Anexo III"/>
      <sheetName val="Capa Anexo IV"/>
      <sheetName val="Capa Mapa"/>
      <sheetName val="Capa Premissas"/>
      <sheetName val="Capa Caract. Seg."/>
      <sheetName val="Capa Caract_ Seg_"/>
      <sheetName val="Teor"/>
      <sheetName val="Serviços"/>
      <sheetName val="Especif"/>
      <sheetName val="RESUMO_AUT1"/>
      <sheetName val="C"/>
      <sheetName val="FV-DNER"/>
      <sheetName val="orçamento_global"/>
      <sheetName val="Sub-base"/>
      <sheetName val="Resumo"/>
      <sheetName val="DMT Terrap."/>
      <sheetName val="Reajustamen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orcafascio.com/banco/sinapi/insumos/5f3dda30e64d1e200fa72046" TargetMode="External"/><Relationship Id="rId4"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mte.gov.br/" TargetMode="Externa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8:D146"/>
  <sheetViews>
    <sheetView topLeftCell="A128" zoomScale="145" zoomScaleNormal="145" workbookViewId="0">
      <selection activeCell="C136" sqref="C136"/>
    </sheetView>
  </sheetViews>
  <sheetFormatPr defaultColWidth="8.85546875" defaultRowHeight="14.25" x14ac:dyDescent="0.2"/>
  <cols>
    <col min="1" max="1" width="8.85546875" style="293"/>
    <col min="2" max="2" width="65.7109375" style="293" customWidth="1"/>
    <col min="3" max="3" width="9.85546875" style="293" bestFit="1" customWidth="1"/>
    <col min="4" max="4" width="5.5703125" style="293" customWidth="1"/>
    <col min="5" max="16384" width="8.85546875" style="293"/>
  </cols>
  <sheetData>
    <row r="8" spans="1:4" ht="15" x14ac:dyDescent="0.25">
      <c r="A8" s="292" t="str">
        <f>PLANILHA!A8</f>
        <v>OBJETO: "Implantação do Sistema de Proteção contra Descargas Atmosféricas - SPDA na Casa de Saúde Santa Marcelina"</v>
      </c>
      <c r="B8" s="366"/>
    </row>
    <row r="9" spans="1:4" x14ac:dyDescent="0.2">
      <c r="A9" s="293" t="str">
        <f>PLANILHA!A9</f>
        <v>Endereço: Rodovia BR 364, km 17, Zona Rural</v>
      </c>
    </row>
    <row r="10" spans="1:4" x14ac:dyDescent="0.2">
      <c r="A10" s="293" t="str">
        <f>PLANILHA!A10</f>
        <v>Local: Porto Velho-RO</v>
      </c>
    </row>
    <row r="11" spans="1:4" x14ac:dyDescent="0.2">
      <c r="A11" s="293" t="str">
        <f>PLANILHA!A11</f>
        <v>Data: Julho/2020</v>
      </c>
    </row>
    <row r="14" spans="1:4" ht="15" x14ac:dyDescent="0.25">
      <c r="A14" s="294">
        <f>PLANILHA!A25</f>
        <v>3</v>
      </c>
      <c r="B14" s="295" t="str">
        <f>PLANILHA!C25</f>
        <v>SPDA - Sistema de Proteção contra Descargas Atmosféricas</v>
      </c>
      <c r="C14" s="296"/>
      <c r="D14" s="296"/>
    </row>
    <row r="15" spans="1:4" x14ac:dyDescent="0.2">
      <c r="A15" s="297"/>
      <c r="B15" s="298"/>
      <c r="C15" s="299"/>
      <c r="D15" s="298"/>
    </row>
    <row r="16" spans="1:4" ht="15" x14ac:dyDescent="0.25">
      <c r="A16" s="300" t="str">
        <f>PLANILHA!A26</f>
        <v>3.1</v>
      </c>
      <c r="B16" s="301" t="str">
        <f>PLANILHA!C26</f>
        <v>Eletrodutos e eletrocalhas</v>
      </c>
      <c r="C16" s="302"/>
      <c r="D16" s="303"/>
    </row>
    <row r="17" spans="1:4" x14ac:dyDescent="0.2">
      <c r="A17" s="302"/>
      <c r="B17" s="303"/>
      <c r="C17" s="302"/>
      <c r="D17" s="303"/>
    </row>
    <row r="18" spans="1:4" x14ac:dyDescent="0.2">
      <c r="A18" s="304" t="str">
        <f>PLANILHA!A27</f>
        <v>3.1.1</v>
      </c>
      <c r="B18" s="305" t="str">
        <f>PLANILHA!C27</f>
        <v>Eletroduto de PVC rígido roscável, com conexões Ø 32 mm (1") - fornecimento e instalação</v>
      </c>
      <c r="C18" s="302"/>
      <c r="D18" s="303"/>
    </row>
    <row r="19" spans="1:4" ht="15" x14ac:dyDescent="0.25">
      <c r="A19" s="302"/>
      <c r="B19" s="305"/>
      <c r="C19" s="306"/>
      <c r="D19" s="306"/>
    </row>
    <row r="20" spans="1:4" x14ac:dyDescent="0.2">
      <c r="A20" s="302"/>
      <c r="B20" s="307" t="s">
        <v>238</v>
      </c>
      <c r="C20" s="308">
        <f>72*2</f>
        <v>144</v>
      </c>
      <c r="D20" s="309" t="s">
        <v>37</v>
      </c>
    </row>
    <row r="21" spans="1:4" x14ac:dyDescent="0.2">
      <c r="A21" s="302"/>
      <c r="B21" s="307" t="s">
        <v>249</v>
      </c>
      <c r="C21" s="308">
        <v>100</v>
      </c>
      <c r="D21" s="309" t="s">
        <v>37</v>
      </c>
    </row>
    <row r="22" spans="1:4" ht="15" x14ac:dyDescent="0.25">
      <c r="A22" s="302"/>
      <c r="B22" s="310" t="s">
        <v>209</v>
      </c>
      <c r="C22" s="311">
        <f>SUM(C19:C21)</f>
        <v>244</v>
      </c>
      <c r="D22" s="312" t="s">
        <v>37</v>
      </c>
    </row>
    <row r="23" spans="1:4" ht="15" x14ac:dyDescent="0.25">
      <c r="A23" s="302"/>
      <c r="B23" s="303"/>
      <c r="C23" s="306"/>
      <c r="D23" s="306" t="s">
        <v>210</v>
      </c>
    </row>
    <row r="24" spans="1:4" ht="15" x14ac:dyDescent="0.25">
      <c r="A24" s="313" t="str">
        <f>PLANILHA!A28</f>
        <v>3.2</v>
      </c>
      <c r="B24" s="314" t="str">
        <f>PLANILHA!C28</f>
        <v>Fios e cabos</v>
      </c>
      <c r="C24" s="302"/>
      <c r="D24" s="303"/>
    </row>
    <row r="25" spans="1:4" ht="15" x14ac:dyDescent="0.25">
      <c r="A25" s="302"/>
      <c r="B25" s="305"/>
      <c r="C25" s="306"/>
      <c r="D25" s="306"/>
    </row>
    <row r="26" spans="1:4" x14ac:dyDescent="0.2">
      <c r="A26" s="304" t="str">
        <f>PLANILHA!A29</f>
        <v>3.2.1</v>
      </c>
      <c r="B26" s="305" t="str">
        <f>PLANILHA!C29</f>
        <v>Cordoalha de cobre nú de 35mm², com isolador - fornecimento e instalação</v>
      </c>
      <c r="C26" s="302"/>
      <c r="D26" s="303"/>
    </row>
    <row r="27" spans="1:4" ht="15" x14ac:dyDescent="0.25">
      <c r="A27" s="302"/>
      <c r="B27" s="305"/>
      <c r="C27" s="306"/>
      <c r="D27" s="306"/>
    </row>
    <row r="28" spans="1:4" x14ac:dyDescent="0.2">
      <c r="A28" s="302"/>
      <c r="B28" s="307" t="s">
        <v>240</v>
      </c>
      <c r="C28" s="308">
        <f>22*2*2*3</f>
        <v>264</v>
      </c>
      <c r="D28" s="309" t="s">
        <v>37</v>
      </c>
    </row>
    <row r="29" spans="1:4" ht="28.5" x14ac:dyDescent="0.2">
      <c r="A29" s="302"/>
      <c r="B29" s="316" t="s">
        <v>239</v>
      </c>
      <c r="C29" s="308">
        <f>9*3*12</f>
        <v>324</v>
      </c>
      <c r="D29" s="309" t="s">
        <v>37</v>
      </c>
    </row>
    <row r="30" spans="1:4" ht="28.5" x14ac:dyDescent="0.2">
      <c r="A30" s="302"/>
      <c r="B30" s="316" t="s">
        <v>241</v>
      </c>
      <c r="C30" s="308">
        <f>9*3*8</f>
        <v>216</v>
      </c>
      <c r="D30" s="309" t="s">
        <v>37</v>
      </c>
    </row>
    <row r="31" spans="1:4" ht="15" x14ac:dyDescent="0.25">
      <c r="A31" s="302"/>
      <c r="B31" s="310" t="s">
        <v>209</v>
      </c>
      <c r="C31" s="311">
        <f>SUM(C28:C30)</f>
        <v>804</v>
      </c>
      <c r="D31" s="312" t="s">
        <v>37</v>
      </c>
    </row>
    <row r="32" spans="1:4" ht="15" x14ac:dyDescent="0.25">
      <c r="A32" s="302"/>
      <c r="B32" s="310"/>
      <c r="C32" s="302"/>
      <c r="D32" s="303"/>
    </row>
    <row r="33" spans="1:4" x14ac:dyDescent="0.2">
      <c r="A33" s="304" t="str">
        <f>PLANILHA!A30</f>
        <v>3.2.2</v>
      </c>
      <c r="B33" s="305" t="str">
        <f>PLANILHA!C30</f>
        <v>Cordoalha de cobre nú de 50mm² - enterrada - fornecimento e instalação</v>
      </c>
      <c r="C33" s="302"/>
      <c r="D33" s="303"/>
    </row>
    <row r="34" spans="1:4" ht="15" x14ac:dyDescent="0.25">
      <c r="A34" s="302"/>
      <c r="B34" s="305"/>
      <c r="C34" s="306"/>
      <c r="D34" s="306"/>
    </row>
    <row r="35" spans="1:4" x14ac:dyDescent="0.2">
      <c r="A35" s="302"/>
      <c r="B35" s="307" t="s">
        <v>242</v>
      </c>
      <c r="C35" s="308">
        <f>34*5*3+15*3</f>
        <v>555</v>
      </c>
      <c r="D35" s="309" t="s">
        <v>37</v>
      </c>
    </row>
    <row r="36" spans="1:4" x14ac:dyDescent="0.2">
      <c r="A36" s="302"/>
      <c r="B36" s="307" t="s">
        <v>243</v>
      </c>
      <c r="C36" s="308">
        <f>120*3</f>
        <v>360</v>
      </c>
      <c r="D36" s="309" t="s">
        <v>37</v>
      </c>
    </row>
    <row r="37" spans="1:4" ht="15" x14ac:dyDescent="0.25">
      <c r="A37" s="302"/>
      <c r="B37" s="310" t="s">
        <v>209</v>
      </c>
      <c r="C37" s="311">
        <f>SUM(C35:C36)</f>
        <v>915</v>
      </c>
      <c r="D37" s="312" t="s">
        <v>37</v>
      </c>
    </row>
    <row r="38" spans="1:4" ht="15" x14ac:dyDescent="0.25">
      <c r="A38" s="302"/>
      <c r="B38" s="303"/>
      <c r="C38" s="306"/>
      <c r="D38" s="306"/>
    </row>
    <row r="39" spans="1:4" ht="15" x14ac:dyDescent="0.25">
      <c r="A39" s="313" t="e">
        <f>PLANILHA!#REF!</f>
        <v>#REF!</v>
      </c>
      <c r="B39" s="314" t="e">
        <f>PLANILHA!#REF!</f>
        <v>#REF!</v>
      </c>
      <c r="C39" s="302"/>
      <c r="D39" s="303"/>
    </row>
    <row r="40" spans="1:4" ht="15" x14ac:dyDescent="0.25">
      <c r="A40" s="302"/>
      <c r="B40" s="305"/>
      <c r="C40" s="306"/>
      <c r="D40" s="306"/>
    </row>
    <row r="41" spans="1:4" x14ac:dyDescent="0.2">
      <c r="A41" s="302" t="e">
        <f>PLANILHA!#REF!</f>
        <v>#REF!</v>
      </c>
      <c r="B41" s="315" t="e">
        <f>PLANILHA!#REF!</f>
        <v>#REF!</v>
      </c>
      <c r="C41" s="308"/>
      <c r="D41" s="309"/>
    </row>
    <row r="42" spans="1:4" x14ac:dyDescent="0.2">
      <c r="A42" s="302"/>
      <c r="B42" s="316"/>
      <c r="C42" s="308"/>
      <c r="D42" s="309"/>
    </row>
    <row r="43" spans="1:4" x14ac:dyDescent="0.2">
      <c r="A43" s="302"/>
      <c r="B43" s="307" t="s">
        <v>242</v>
      </c>
      <c r="C43" s="308">
        <v>12</v>
      </c>
      <c r="D43" s="309" t="s">
        <v>134</v>
      </c>
    </row>
    <row r="44" spans="1:4" x14ac:dyDescent="0.2">
      <c r="A44" s="302"/>
      <c r="B44" s="307" t="s">
        <v>243</v>
      </c>
      <c r="C44" s="308">
        <v>8</v>
      </c>
      <c r="D44" s="309" t="s">
        <v>134</v>
      </c>
    </row>
    <row r="45" spans="1:4" x14ac:dyDescent="0.2">
      <c r="A45" s="302"/>
      <c r="B45" s="307" t="s">
        <v>244</v>
      </c>
      <c r="C45" s="308">
        <v>24</v>
      </c>
      <c r="D45" s="309" t="s">
        <v>134</v>
      </c>
    </row>
    <row r="46" spans="1:4" ht="15" x14ac:dyDescent="0.25">
      <c r="A46" s="302"/>
      <c r="B46" s="310" t="s">
        <v>209</v>
      </c>
      <c r="C46" s="311">
        <f>SUM(C43:C45)</f>
        <v>44</v>
      </c>
      <c r="D46" s="312" t="s">
        <v>134</v>
      </c>
    </row>
    <row r="47" spans="1:4" ht="15" x14ac:dyDescent="0.25">
      <c r="A47" s="302"/>
      <c r="B47" s="303"/>
      <c r="C47" s="306"/>
      <c r="D47" s="306"/>
    </row>
    <row r="48" spans="1:4" ht="15" x14ac:dyDescent="0.25">
      <c r="A48" s="302" t="e">
        <f>PLANILHA!#REF!</f>
        <v>#REF!</v>
      </c>
      <c r="B48" s="322" t="e">
        <f>PLANILHA!#REF!</f>
        <v>#REF!</v>
      </c>
      <c r="C48" s="306"/>
      <c r="D48" s="306"/>
    </row>
    <row r="49" spans="1:4" ht="15" x14ac:dyDescent="0.25">
      <c r="A49" s="302"/>
      <c r="B49" s="303"/>
      <c r="C49" s="306"/>
      <c r="D49" s="306"/>
    </row>
    <row r="50" spans="1:4" x14ac:dyDescent="0.2">
      <c r="A50" s="302"/>
      <c r="B50" s="307" t="s">
        <v>255</v>
      </c>
      <c r="C50" s="308">
        <v>24</v>
      </c>
      <c r="D50" s="309" t="s">
        <v>134</v>
      </c>
    </row>
    <row r="51" spans="1:4" ht="15" x14ac:dyDescent="0.25">
      <c r="A51" s="302"/>
      <c r="B51" s="310" t="s">
        <v>209</v>
      </c>
      <c r="C51" s="311">
        <f>SUM(C48:C50)</f>
        <v>24</v>
      </c>
      <c r="D51" s="312" t="s">
        <v>134</v>
      </c>
    </row>
    <row r="52" spans="1:4" ht="15" x14ac:dyDescent="0.25">
      <c r="A52" s="302"/>
      <c r="B52" s="303"/>
      <c r="C52" s="306"/>
      <c r="D52" s="306"/>
    </row>
    <row r="53" spans="1:4" ht="15" x14ac:dyDescent="0.25">
      <c r="A53" s="302" t="e">
        <f>PLANILHA!#REF!</f>
        <v>#REF!</v>
      </c>
      <c r="B53" s="322" t="e">
        <f>PLANILHA!#REF!</f>
        <v>#REF!</v>
      </c>
      <c r="C53" s="306"/>
      <c r="D53" s="306"/>
    </row>
    <row r="54" spans="1:4" ht="15" x14ac:dyDescent="0.25">
      <c r="A54" s="302"/>
      <c r="B54" s="303"/>
      <c r="C54" s="306"/>
      <c r="D54" s="306"/>
    </row>
    <row r="55" spans="1:4" x14ac:dyDescent="0.2">
      <c r="A55" s="302"/>
      <c r="B55" s="307" t="s">
        <v>242</v>
      </c>
      <c r="C55" s="308">
        <v>6</v>
      </c>
      <c r="D55" s="309" t="s">
        <v>35</v>
      </c>
    </row>
    <row r="56" spans="1:4" x14ac:dyDescent="0.2">
      <c r="A56" s="302"/>
      <c r="B56" s="307" t="s">
        <v>243</v>
      </c>
      <c r="C56" s="308">
        <v>4</v>
      </c>
      <c r="D56" s="309" t="s">
        <v>35</v>
      </c>
    </row>
    <row r="57" spans="1:4" ht="15" x14ac:dyDescent="0.25">
      <c r="A57" s="302"/>
      <c r="B57" s="310" t="s">
        <v>209</v>
      </c>
      <c r="C57" s="311">
        <f>SUM(C55:C56)</f>
        <v>10</v>
      </c>
      <c r="D57" s="312" t="s">
        <v>35</v>
      </c>
    </row>
    <row r="58" spans="1:4" ht="15" x14ac:dyDescent="0.25">
      <c r="A58" s="302"/>
      <c r="B58" s="310"/>
      <c r="C58" s="302"/>
      <c r="D58" s="303"/>
    </row>
    <row r="59" spans="1:4" x14ac:dyDescent="0.2">
      <c r="A59" s="302" t="e">
        <f>PLANILHA!#REF!</f>
        <v>#REF!</v>
      </c>
      <c r="B59" s="322" t="e">
        <f>PLANILHA!#REF!</f>
        <v>#REF!</v>
      </c>
      <c r="C59" s="302"/>
      <c r="D59" s="303"/>
    </row>
    <row r="60" spans="1:4" ht="15" x14ac:dyDescent="0.25">
      <c r="A60" s="302"/>
      <c r="B60" s="310"/>
      <c r="C60" s="302"/>
      <c r="D60" s="303"/>
    </row>
    <row r="61" spans="1:4" x14ac:dyDescent="0.2">
      <c r="A61" s="302"/>
      <c r="B61" s="307" t="s">
        <v>242</v>
      </c>
      <c r="C61" s="308">
        <v>6</v>
      </c>
      <c r="D61" s="309" t="s">
        <v>35</v>
      </c>
    </row>
    <row r="62" spans="1:4" x14ac:dyDescent="0.2">
      <c r="A62" s="302"/>
      <c r="B62" s="307" t="s">
        <v>243</v>
      </c>
      <c r="C62" s="308">
        <v>4</v>
      </c>
      <c r="D62" s="309" t="s">
        <v>35</v>
      </c>
    </row>
    <row r="63" spans="1:4" ht="15" x14ac:dyDescent="0.25">
      <c r="A63" s="302"/>
      <c r="B63" s="310" t="s">
        <v>209</v>
      </c>
      <c r="C63" s="311">
        <f>SUM(C61:C62)</f>
        <v>10</v>
      </c>
      <c r="D63" s="312" t="s">
        <v>35</v>
      </c>
    </row>
    <row r="64" spans="1:4" ht="15" x14ac:dyDescent="0.25">
      <c r="A64" s="302"/>
      <c r="B64" s="310"/>
      <c r="C64" s="302"/>
      <c r="D64" s="303"/>
    </row>
    <row r="65" spans="1:4" ht="15" x14ac:dyDescent="0.25">
      <c r="A65" s="313" t="e">
        <f>PLANILHA!#REF!</f>
        <v>#REF!</v>
      </c>
      <c r="B65" s="314" t="e">
        <f>PLANILHA!#REF!</f>
        <v>#REF!</v>
      </c>
      <c r="C65" s="302"/>
      <c r="D65" s="303"/>
    </row>
    <row r="66" spans="1:4" ht="15" x14ac:dyDescent="0.25">
      <c r="A66" s="302"/>
      <c r="B66" s="305"/>
      <c r="C66" s="306"/>
      <c r="D66" s="306"/>
    </row>
    <row r="67" spans="1:4" x14ac:dyDescent="0.2">
      <c r="A67" s="302" t="e">
        <f>PLANILHA!#REF!</f>
        <v>#REF!</v>
      </c>
      <c r="B67" s="317" t="e">
        <f>PLANILHA!#REF!</f>
        <v>#REF!</v>
      </c>
      <c r="C67" s="308"/>
      <c r="D67" s="309"/>
    </row>
    <row r="68" spans="1:4" x14ac:dyDescent="0.2">
      <c r="A68" s="302"/>
      <c r="B68" s="307"/>
      <c r="C68" s="308"/>
      <c r="D68" s="309"/>
    </row>
    <row r="69" spans="1:4" x14ac:dyDescent="0.2">
      <c r="A69" s="302"/>
      <c r="B69" s="307" t="s">
        <v>242</v>
      </c>
      <c r="C69" s="308">
        <v>1</v>
      </c>
      <c r="D69" s="309" t="s">
        <v>211</v>
      </c>
    </row>
    <row r="70" spans="1:4" x14ac:dyDescent="0.2">
      <c r="A70" s="302"/>
      <c r="B70" s="307" t="s">
        <v>245</v>
      </c>
      <c r="C70" s="308">
        <v>1</v>
      </c>
      <c r="D70" s="309" t="s">
        <v>211</v>
      </c>
    </row>
    <row r="71" spans="1:4" ht="15" x14ac:dyDescent="0.25">
      <c r="A71" s="302"/>
      <c r="B71" s="310" t="s">
        <v>209</v>
      </c>
      <c r="C71" s="311">
        <f>SUM(C69:C70)</f>
        <v>2</v>
      </c>
      <c r="D71" s="312" t="s">
        <v>211</v>
      </c>
    </row>
    <row r="72" spans="1:4" ht="15" x14ac:dyDescent="0.25">
      <c r="A72" s="302"/>
      <c r="B72" s="303"/>
      <c r="C72" s="306"/>
      <c r="D72" s="306"/>
    </row>
    <row r="73" spans="1:4" x14ac:dyDescent="0.2">
      <c r="A73" s="302" t="e">
        <f>PLANILHA!#REF!</f>
        <v>#REF!</v>
      </c>
      <c r="B73" s="317" t="e">
        <f>PLANILHA!#REF!</f>
        <v>#REF!</v>
      </c>
      <c r="C73" s="308"/>
      <c r="D73" s="309"/>
    </row>
    <row r="74" spans="1:4" x14ac:dyDescent="0.2">
      <c r="A74" s="302"/>
      <c r="B74" s="307"/>
      <c r="C74" s="308"/>
      <c r="D74" s="309"/>
    </row>
    <row r="75" spans="1:4" x14ac:dyDescent="0.2">
      <c r="A75" s="302"/>
      <c r="B75" s="307" t="s">
        <v>243</v>
      </c>
      <c r="C75" s="308">
        <v>1</v>
      </c>
      <c r="D75" s="309" t="s">
        <v>211</v>
      </c>
    </row>
    <row r="76" spans="1:4" x14ac:dyDescent="0.2">
      <c r="A76" s="302"/>
      <c r="B76" s="307" t="s">
        <v>246</v>
      </c>
      <c r="C76" s="308">
        <v>1</v>
      </c>
      <c r="D76" s="309" t="s">
        <v>211</v>
      </c>
    </row>
    <row r="77" spans="1:4" ht="15" x14ac:dyDescent="0.25">
      <c r="A77" s="302"/>
      <c r="B77" s="310" t="s">
        <v>209</v>
      </c>
      <c r="C77" s="311">
        <f>SUM(C75:C76)</f>
        <v>2</v>
      </c>
      <c r="D77" s="312" t="s">
        <v>211</v>
      </c>
    </row>
    <row r="78" spans="1:4" ht="15" x14ac:dyDescent="0.25">
      <c r="A78" s="302"/>
      <c r="B78" s="303"/>
      <c r="C78" s="306"/>
      <c r="D78" s="306"/>
    </row>
    <row r="79" spans="1:4" x14ac:dyDescent="0.2">
      <c r="A79" s="304" t="e">
        <f>PLANILHA!#REF!</f>
        <v>#REF!</v>
      </c>
      <c r="B79" s="305" t="e">
        <f>PLANILHA!#REF!</f>
        <v>#REF!</v>
      </c>
      <c r="C79" s="302"/>
      <c r="D79" s="303"/>
    </row>
    <row r="80" spans="1:4" ht="15" x14ac:dyDescent="0.25">
      <c r="A80" s="302"/>
      <c r="B80" s="305"/>
      <c r="C80" s="306"/>
      <c r="D80" s="306"/>
    </row>
    <row r="81" spans="1:4" x14ac:dyDescent="0.2">
      <c r="A81" s="302"/>
      <c r="B81" s="307" t="s">
        <v>247</v>
      </c>
      <c r="C81" s="308">
        <v>1</v>
      </c>
      <c r="D81" s="309" t="s">
        <v>211</v>
      </c>
    </row>
    <row r="82" spans="1:4" x14ac:dyDescent="0.2">
      <c r="A82" s="302"/>
      <c r="B82" s="307" t="s">
        <v>248</v>
      </c>
      <c r="C82" s="308">
        <v>1</v>
      </c>
      <c r="D82" s="309" t="s">
        <v>211</v>
      </c>
    </row>
    <row r="83" spans="1:4" ht="15" x14ac:dyDescent="0.25">
      <c r="A83" s="302"/>
      <c r="B83" s="310" t="s">
        <v>209</v>
      </c>
      <c r="C83" s="311">
        <f>SUM(C81:C82)</f>
        <v>2</v>
      </c>
      <c r="D83" s="312" t="s">
        <v>211</v>
      </c>
    </row>
    <row r="84" spans="1:4" ht="15" x14ac:dyDescent="0.25">
      <c r="A84" s="302"/>
      <c r="B84" s="305"/>
      <c r="C84" s="306"/>
      <c r="D84" s="306"/>
    </row>
    <row r="85" spans="1:4" ht="15" x14ac:dyDescent="0.25">
      <c r="A85" s="302" t="e">
        <f>PLANILHA!#REF!</f>
        <v>#REF!</v>
      </c>
      <c r="B85" s="305" t="e">
        <f>PLANILHA!#REF!</f>
        <v>#REF!</v>
      </c>
      <c r="C85" s="306"/>
      <c r="D85" s="306"/>
    </row>
    <row r="86" spans="1:4" ht="15" x14ac:dyDescent="0.25">
      <c r="A86" s="302"/>
      <c r="B86" s="305"/>
      <c r="C86" s="306"/>
      <c r="D86" s="306"/>
    </row>
    <row r="87" spans="1:4" x14ac:dyDescent="0.2">
      <c r="A87" s="302"/>
      <c r="B87" s="307" t="s">
        <v>247</v>
      </c>
      <c r="C87" s="308">
        <v>2</v>
      </c>
      <c r="D87" s="309" t="s">
        <v>211</v>
      </c>
    </row>
    <row r="88" spans="1:4" x14ac:dyDescent="0.2">
      <c r="A88" s="302"/>
      <c r="B88" s="307" t="s">
        <v>248</v>
      </c>
      <c r="C88" s="308">
        <v>2</v>
      </c>
      <c r="D88" s="309" t="s">
        <v>211</v>
      </c>
    </row>
    <row r="89" spans="1:4" ht="15" x14ac:dyDescent="0.25">
      <c r="A89" s="302"/>
      <c r="B89" s="310" t="s">
        <v>209</v>
      </c>
      <c r="C89" s="311">
        <f>SUM(C87:C88)</f>
        <v>4</v>
      </c>
      <c r="D89" s="312" t="s">
        <v>211</v>
      </c>
    </row>
    <row r="90" spans="1:4" ht="15" x14ac:dyDescent="0.25">
      <c r="A90" s="302"/>
      <c r="B90" s="303"/>
      <c r="C90" s="306"/>
      <c r="D90" s="306"/>
    </row>
    <row r="91" spans="1:4" ht="15" x14ac:dyDescent="0.25">
      <c r="A91" s="313" t="e">
        <f>PLANILHA!#REF!</f>
        <v>#REF!</v>
      </c>
      <c r="B91" s="314" t="e">
        <f>PLANILHA!#REF!</f>
        <v>#REF!</v>
      </c>
      <c r="C91" s="302"/>
      <c r="D91" s="306"/>
    </row>
    <row r="92" spans="1:4" ht="15" x14ac:dyDescent="0.25">
      <c r="A92" s="302"/>
      <c r="B92" s="303"/>
      <c r="C92" s="302"/>
      <c r="D92" s="306"/>
    </row>
    <row r="93" spans="1:4" x14ac:dyDescent="0.2">
      <c r="A93" s="304" t="e">
        <f>PLANILHA!#REF!</f>
        <v>#REF!</v>
      </c>
      <c r="B93" s="318" t="e">
        <f>PLANILHA!#REF!</f>
        <v>#REF!</v>
      </c>
      <c r="C93" s="302"/>
      <c r="D93" s="303"/>
    </row>
    <row r="94" spans="1:4" x14ac:dyDescent="0.2">
      <c r="A94" s="304"/>
      <c r="B94" s="305"/>
      <c r="C94" s="302"/>
      <c r="D94" s="303"/>
    </row>
    <row r="95" spans="1:4" x14ac:dyDescent="0.2">
      <c r="A95" s="304"/>
      <c r="B95" s="307" t="s">
        <v>216</v>
      </c>
      <c r="C95" s="308">
        <v>1</v>
      </c>
      <c r="D95" s="309" t="s">
        <v>211</v>
      </c>
    </row>
    <row r="96" spans="1:4" x14ac:dyDescent="0.2">
      <c r="A96" s="304"/>
      <c r="B96" s="307" t="s">
        <v>217</v>
      </c>
      <c r="C96" s="308">
        <v>1</v>
      </c>
      <c r="D96" s="309" t="s">
        <v>211</v>
      </c>
    </row>
    <row r="97" spans="1:4" ht="15" x14ac:dyDescent="0.25">
      <c r="A97" s="304"/>
      <c r="B97" s="310" t="s">
        <v>209</v>
      </c>
      <c r="C97" s="311">
        <f>SUM(C95:C96)</f>
        <v>2</v>
      </c>
      <c r="D97" s="312" t="s">
        <v>211</v>
      </c>
    </row>
    <row r="98" spans="1:4" x14ac:dyDescent="0.2">
      <c r="A98" s="302"/>
      <c r="B98" s="303"/>
      <c r="C98" s="302"/>
      <c r="D98" s="303"/>
    </row>
    <row r="99" spans="1:4" ht="15" x14ac:dyDescent="0.25">
      <c r="A99" s="313" t="str">
        <f>PLANILHA!A31</f>
        <v>3.3</v>
      </c>
      <c r="B99" s="314" t="str">
        <f>PLANILHA!C31</f>
        <v>Diversos</v>
      </c>
      <c r="C99" s="302"/>
      <c r="D99" s="303"/>
    </row>
    <row r="100" spans="1:4" x14ac:dyDescent="0.2">
      <c r="A100" s="304"/>
      <c r="B100" s="305"/>
      <c r="C100" s="302"/>
      <c r="D100" s="303"/>
    </row>
    <row r="101" spans="1:4" x14ac:dyDescent="0.2">
      <c r="A101" s="302" t="str">
        <f>PLANILHA!A32</f>
        <v>3.3.1</v>
      </c>
      <c r="B101" s="319" t="str">
        <f>PLANILHA!C32</f>
        <v>Caixa de Inspeção para aterramento, circular em Polietileno</v>
      </c>
      <c r="C101" s="308"/>
      <c r="D101" s="309"/>
    </row>
    <row r="102" spans="1:4" x14ac:dyDescent="0.2">
      <c r="A102" s="302"/>
      <c r="B102" s="320"/>
      <c r="C102" s="308"/>
      <c r="D102" s="309"/>
    </row>
    <row r="103" spans="1:4" x14ac:dyDescent="0.2">
      <c r="A103" s="302"/>
      <c r="B103" s="320" t="s">
        <v>242</v>
      </c>
      <c r="C103" s="308">
        <v>10</v>
      </c>
      <c r="D103" s="309" t="s">
        <v>211</v>
      </c>
    </row>
    <row r="104" spans="1:4" x14ac:dyDescent="0.2">
      <c r="A104" s="302"/>
      <c r="B104" s="320" t="s">
        <v>243</v>
      </c>
      <c r="C104" s="308">
        <v>7</v>
      </c>
      <c r="D104" s="309" t="s">
        <v>211</v>
      </c>
    </row>
    <row r="105" spans="1:4" ht="15" x14ac:dyDescent="0.25">
      <c r="A105" s="302"/>
      <c r="B105" s="310" t="s">
        <v>209</v>
      </c>
      <c r="C105" s="311">
        <f>SUM(C103:C104)</f>
        <v>17</v>
      </c>
      <c r="D105" s="312" t="s">
        <v>211</v>
      </c>
    </row>
    <row r="106" spans="1:4" ht="15" x14ac:dyDescent="0.25">
      <c r="A106" s="302"/>
      <c r="B106" s="310"/>
      <c r="C106" s="308"/>
      <c r="D106" s="309"/>
    </row>
    <row r="107" spans="1:4" x14ac:dyDescent="0.2">
      <c r="A107" s="302" t="str">
        <f>PLANILHA!A36</f>
        <v>3.3.5</v>
      </c>
      <c r="B107" s="319" t="str">
        <f>PLANILHA!C36</f>
        <v>Terminal aéreo em aço galvanizado com base de fixação h=30cm</v>
      </c>
      <c r="C107" s="308"/>
      <c r="D107" s="309"/>
    </row>
    <row r="108" spans="1:4" x14ac:dyDescent="0.2">
      <c r="A108" s="302"/>
      <c r="B108" s="320"/>
      <c r="C108" s="308"/>
      <c r="D108" s="309"/>
    </row>
    <row r="109" spans="1:4" x14ac:dyDescent="0.2">
      <c r="A109" s="302"/>
      <c r="B109" s="320" t="s">
        <v>242</v>
      </c>
      <c r="C109" s="308">
        <v>6</v>
      </c>
      <c r="D109" s="309" t="s">
        <v>211</v>
      </c>
    </row>
    <row r="110" spans="1:4" x14ac:dyDescent="0.2">
      <c r="A110" s="302"/>
      <c r="B110" s="320" t="s">
        <v>243</v>
      </c>
      <c r="C110" s="308">
        <v>4</v>
      </c>
      <c r="D110" s="309" t="s">
        <v>211</v>
      </c>
    </row>
    <row r="111" spans="1:4" ht="15" x14ac:dyDescent="0.25">
      <c r="A111" s="302"/>
      <c r="B111" s="310" t="s">
        <v>209</v>
      </c>
      <c r="C111" s="311">
        <f>SUM(C108:C110)</f>
        <v>10</v>
      </c>
      <c r="D111" s="312" t="s">
        <v>211</v>
      </c>
    </row>
    <row r="112" spans="1:4" ht="15" x14ac:dyDescent="0.25">
      <c r="A112" s="302"/>
      <c r="B112" s="310"/>
      <c r="C112" s="308"/>
      <c r="D112" s="309"/>
    </row>
    <row r="113" spans="1:4" x14ac:dyDescent="0.2">
      <c r="A113" s="302" t="e">
        <f>PLANILHA!#REF!</f>
        <v>#REF!</v>
      </c>
      <c r="B113" s="332" t="e">
        <f>PLANILHA!#REF!</f>
        <v>#REF!</v>
      </c>
      <c r="C113" s="308"/>
      <c r="D113" s="309"/>
    </row>
    <row r="114" spans="1:4" x14ac:dyDescent="0.2">
      <c r="A114" s="302"/>
      <c r="B114" s="320"/>
      <c r="C114" s="308"/>
      <c r="D114" s="309"/>
    </row>
    <row r="115" spans="1:4" x14ac:dyDescent="0.2">
      <c r="A115" s="302"/>
      <c r="B115" s="320" t="s">
        <v>242</v>
      </c>
      <c r="C115" s="308">
        <v>185</v>
      </c>
      <c r="D115" s="309" t="s">
        <v>211</v>
      </c>
    </row>
    <row r="116" spans="1:4" x14ac:dyDescent="0.2">
      <c r="A116" s="302"/>
      <c r="B116" s="320" t="s">
        <v>243</v>
      </c>
      <c r="C116" s="308">
        <v>155</v>
      </c>
      <c r="D116" s="309" t="s">
        <v>211</v>
      </c>
    </row>
    <row r="117" spans="1:4" ht="15" x14ac:dyDescent="0.25">
      <c r="A117" s="302"/>
      <c r="B117" s="310" t="s">
        <v>209</v>
      </c>
      <c r="C117" s="311">
        <f>SUM(C115:C116)</f>
        <v>340</v>
      </c>
      <c r="D117" s="312" t="s">
        <v>211</v>
      </c>
    </row>
    <row r="118" spans="1:4" ht="15" x14ac:dyDescent="0.25">
      <c r="A118" s="302"/>
      <c r="B118" s="310"/>
      <c r="C118" s="308"/>
      <c r="D118" s="309"/>
    </row>
    <row r="119" spans="1:4" ht="15" x14ac:dyDescent="0.25">
      <c r="A119" s="313">
        <f>PLANILHA!A41</f>
        <v>5</v>
      </c>
      <c r="B119" s="321" t="str">
        <f>PLANILHA!C41</f>
        <v>Outros</v>
      </c>
      <c r="C119" s="302"/>
      <c r="D119" s="303"/>
    </row>
    <row r="120" spans="1:4" x14ac:dyDescent="0.2">
      <c r="A120" s="302"/>
      <c r="B120" s="303"/>
      <c r="C120" s="302"/>
      <c r="D120" s="303"/>
    </row>
    <row r="121" spans="1:4" ht="15" x14ac:dyDescent="0.25">
      <c r="A121" s="323" t="e">
        <f>PLANILHA!#REF!</f>
        <v>#REF!</v>
      </c>
      <c r="B121" s="330" t="e">
        <f>PLANILHA!#REF!</f>
        <v>#REF!</v>
      </c>
      <c r="C121" s="302"/>
      <c r="D121" s="303"/>
    </row>
    <row r="122" spans="1:4" x14ac:dyDescent="0.2">
      <c r="A122" s="302"/>
      <c r="B122" s="320"/>
      <c r="C122" s="308"/>
      <c r="D122" s="309"/>
    </row>
    <row r="123" spans="1:4" x14ac:dyDescent="0.2">
      <c r="A123" s="302" t="e">
        <f>PLANILHA!#REF!</f>
        <v>#REF!</v>
      </c>
      <c r="B123" s="331" t="e">
        <f>PLANILHA!#REF!</f>
        <v>#REF!</v>
      </c>
      <c r="C123" s="308"/>
      <c r="D123" s="309"/>
    </row>
    <row r="124" spans="1:4" x14ac:dyDescent="0.2">
      <c r="A124" s="302"/>
      <c r="B124" s="320"/>
      <c r="C124" s="308"/>
      <c r="D124" s="309"/>
    </row>
    <row r="125" spans="1:4" x14ac:dyDescent="0.2">
      <c r="A125" s="302"/>
      <c r="B125" s="320" t="s">
        <v>212</v>
      </c>
      <c r="C125" s="308">
        <f>0.6*0.3*C22</f>
        <v>43.92</v>
      </c>
      <c r="D125" s="309" t="s">
        <v>113</v>
      </c>
    </row>
    <row r="126" spans="1:4" ht="15" x14ac:dyDescent="0.25">
      <c r="A126" s="302"/>
      <c r="B126" s="310" t="s">
        <v>209</v>
      </c>
      <c r="C126" s="311">
        <f>SUM(C122:C125)</f>
        <v>43.92</v>
      </c>
      <c r="D126" s="312" t="s">
        <v>113</v>
      </c>
    </row>
    <row r="127" spans="1:4" x14ac:dyDescent="0.2">
      <c r="A127" s="302"/>
      <c r="B127" s="303"/>
      <c r="C127" s="302"/>
      <c r="D127" s="303"/>
    </row>
    <row r="128" spans="1:4" x14ac:dyDescent="0.2">
      <c r="A128" s="302" t="e">
        <f>PLANILHA!#REF!</f>
        <v>#REF!</v>
      </c>
      <c r="B128" s="309" t="e">
        <f>PLANILHA!#REF!</f>
        <v>#REF!</v>
      </c>
      <c r="C128" s="302"/>
      <c r="D128" s="303"/>
    </row>
    <row r="129" spans="1:4" x14ac:dyDescent="0.2">
      <c r="A129" s="302"/>
      <c r="B129" s="303"/>
      <c r="C129" s="302"/>
      <c r="D129" s="303"/>
    </row>
    <row r="130" spans="1:4" x14ac:dyDescent="0.2">
      <c r="A130" s="302"/>
      <c r="B130" s="320" t="s">
        <v>213</v>
      </c>
      <c r="C130" s="308">
        <f>C125</f>
        <v>43.92</v>
      </c>
      <c r="D130" s="309" t="s">
        <v>113</v>
      </c>
    </row>
    <row r="131" spans="1:4" ht="15" x14ac:dyDescent="0.25">
      <c r="A131" s="302"/>
      <c r="B131" s="310" t="s">
        <v>209</v>
      </c>
      <c r="C131" s="311">
        <f>SUM(C130:C130)</f>
        <v>43.92</v>
      </c>
      <c r="D131" s="312" t="s">
        <v>113</v>
      </c>
    </row>
    <row r="132" spans="1:4" x14ac:dyDescent="0.2">
      <c r="A132" s="302"/>
      <c r="B132" s="303"/>
      <c r="C132" s="302"/>
      <c r="D132" s="303"/>
    </row>
    <row r="133" spans="1:4" x14ac:dyDescent="0.2">
      <c r="A133" s="302" t="e">
        <f>PLANILHA!#REF!</f>
        <v>#REF!</v>
      </c>
      <c r="B133" s="309" t="e">
        <f>PLANILHA!#REF!</f>
        <v>#REF!</v>
      </c>
      <c r="C133" s="302"/>
      <c r="D133" s="303"/>
    </row>
    <row r="134" spans="1:4" x14ac:dyDescent="0.2">
      <c r="A134" s="302"/>
      <c r="B134" s="303"/>
      <c r="C134" s="302"/>
      <c r="D134" s="303"/>
    </row>
    <row r="135" spans="1:4" x14ac:dyDescent="0.2">
      <c r="A135" s="302"/>
      <c r="B135" s="320" t="s">
        <v>257</v>
      </c>
      <c r="C135" s="308">
        <f>2.4*8</f>
        <v>19.2</v>
      </c>
      <c r="D135" s="309" t="s">
        <v>6</v>
      </c>
    </row>
    <row r="136" spans="1:4" ht="15" x14ac:dyDescent="0.25">
      <c r="A136" s="302"/>
      <c r="B136" s="310" t="s">
        <v>209</v>
      </c>
      <c r="C136" s="311">
        <f>SUM(C135:C135)</f>
        <v>19.2</v>
      </c>
      <c r="D136" s="312" t="s">
        <v>6</v>
      </c>
    </row>
    <row r="137" spans="1:4" x14ac:dyDescent="0.2">
      <c r="A137" s="302"/>
      <c r="B137" s="303"/>
      <c r="C137" s="302"/>
      <c r="D137" s="303"/>
    </row>
    <row r="138" spans="1:4" ht="15" x14ac:dyDescent="0.25">
      <c r="A138" s="323" t="str">
        <f>PLANILHA!A42</f>
        <v>5.1</v>
      </c>
      <c r="B138" s="324" t="str">
        <f>PLANILHA!C42</f>
        <v>Limpeza</v>
      </c>
      <c r="C138" s="302"/>
      <c r="D138" s="303"/>
    </row>
    <row r="139" spans="1:4" x14ac:dyDescent="0.2">
      <c r="A139" s="302"/>
      <c r="B139" s="303"/>
      <c r="C139" s="302"/>
      <c r="D139" s="303"/>
    </row>
    <row r="140" spans="1:4" x14ac:dyDescent="0.2">
      <c r="A140" s="302" t="str">
        <f>PLANILHA!A43</f>
        <v>5.1.1</v>
      </c>
      <c r="B140" s="322" t="str">
        <f>PLANILHA!C43</f>
        <v>Montagem e desmontagem de andaime tubular tipo torre</v>
      </c>
      <c r="C140" s="322"/>
      <c r="D140" s="322"/>
    </row>
    <row r="141" spans="1:4" x14ac:dyDescent="0.2">
      <c r="A141" s="302"/>
      <c r="B141" s="303"/>
      <c r="C141" s="302"/>
      <c r="D141" s="303"/>
    </row>
    <row r="142" spans="1:4" x14ac:dyDescent="0.2">
      <c r="A142" s="302"/>
      <c r="B142" s="320" t="s">
        <v>215</v>
      </c>
      <c r="C142" s="308">
        <f>2*3*80+60*2</f>
        <v>600</v>
      </c>
      <c r="D142" s="309" t="s">
        <v>6</v>
      </c>
    </row>
    <row r="143" spans="1:4" ht="15" x14ac:dyDescent="0.25">
      <c r="A143" s="302"/>
      <c r="B143" s="310" t="s">
        <v>209</v>
      </c>
      <c r="C143" s="311">
        <f>SUM(C141:C142)</f>
        <v>600</v>
      </c>
      <c r="D143" s="312" t="s">
        <v>6</v>
      </c>
    </row>
    <row r="144" spans="1:4" x14ac:dyDescent="0.2">
      <c r="A144" s="302"/>
      <c r="B144" s="303"/>
      <c r="C144" s="302"/>
      <c r="D144" s="303"/>
    </row>
    <row r="145" spans="1:4" x14ac:dyDescent="0.2">
      <c r="A145" s="302"/>
      <c r="B145" s="325"/>
      <c r="C145" s="326"/>
      <c r="D145" s="327"/>
    </row>
    <row r="146" spans="1:4" ht="15" x14ac:dyDescent="0.25">
      <c r="A146" s="302"/>
      <c r="B146" s="310"/>
      <c r="C146" s="328"/>
      <c r="D146" s="329"/>
    </row>
  </sheetData>
  <pageMargins left="0.51181102362204722" right="0.19685039370078741" top="0.78740157480314965" bottom="0.78740157480314965" header="0.31496062992125984" footer="0.31496062992125984"/>
  <pageSetup paperSize="9" scale="91" fitToHeight="0" orientation="portrait"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85"/>
  <sheetViews>
    <sheetView view="pageBreakPreview" zoomScale="75" zoomScaleSheetLayoutView="75" workbookViewId="0">
      <selection activeCell="C27" sqref="C27"/>
    </sheetView>
  </sheetViews>
  <sheetFormatPr defaultColWidth="9.140625" defaultRowHeight="14.25" x14ac:dyDescent="0.2"/>
  <cols>
    <col min="1" max="7" width="14.7109375" style="156" customWidth="1"/>
    <col min="8" max="9" width="10.7109375" style="156" customWidth="1"/>
    <col min="10" max="16384" width="9.140625" style="156"/>
  </cols>
  <sheetData>
    <row r="1" spans="1:9" ht="15" customHeight="1" x14ac:dyDescent="0.2"/>
    <row r="2" spans="1:9" ht="15" customHeight="1" x14ac:dyDescent="0.2"/>
    <row r="3" spans="1:9" ht="15" customHeight="1" x14ac:dyDescent="0.2"/>
    <row r="4" spans="1:9" ht="15" customHeight="1" x14ac:dyDescent="0.2"/>
    <row r="5" spans="1:9" ht="15" customHeight="1" x14ac:dyDescent="0.2"/>
    <row r="6" spans="1:9" ht="30" customHeight="1" x14ac:dyDescent="0.2">
      <c r="A6" s="712" t="str">
        <f>PLANILHA!$A$8</f>
        <v>OBJETO: "Implantação do Sistema de Proteção contra Descargas Atmosféricas - SPDA na Casa de Saúde Santa Marcelina"</v>
      </c>
      <c r="B6" s="712"/>
      <c r="C6" s="712"/>
      <c r="D6" s="712"/>
      <c r="E6" s="712"/>
      <c r="F6" s="712"/>
      <c r="G6" s="712"/>
      <c r="H6" s="712"/>
      <c r="I6" s="712"/>
    </row>
    <row r="7" spans="1:9" ht="15" customHeight="1" x14ac:dyDescent="0.2">
      <c r="A7" s="157" t="str">
        <f>PLANILHA!$A$9</f>
        <v>Endereço: Rodovia BR 364, km 17, Zona Rural</v>
      </c>
    </row>
    <row r="8" spans="1:9" ht="15" customHeight="1" x14ac:dyDescent="0.2">
      <c r="A8" s="157" t="str">
        <f>PLANILHA!$A$10</f>
        <v>Local: Porto Velho-RO</v>
      </c>
    </row>
    <row r="9" spans="1:9" ht="15" customHeight="1" x14ac:dyDescent="0.2">
      <c r="A9" s="157" t="str">
        <f>PLANILHA!$A$11</f>
        <v>Data: Julho/2020</v>
      </c>
    </row>
    <row r="10" spans="1:9" ht="8.1" customHeight="1" x14ac:dyDescent="0.2"/>
    <row r="11" spans="1:9" ht="15" customHeight="1" x14ac:dyDescent="0.25">
      <c r="A11" s="158" t="s">
        <v>152</v>
      </c>
    </row>
    <row r="12" spans="1:9" ht="8.1" customHeight="1" x14ac:dyDescent="0.25">
      <c r="A12" s="158"/>
    </row>
    <row r="13" spans="1:9" ht="15" customHeight="1" x14ac:dyDescent="0.25">
      <c r="A13" s="159" t="s">
        <v>153</v>
      </c>
      <c r="B13" s="159" t="s">
        <v>154</v>
      </c>
      <c r="C13" s="159" t="s">
        <v>155</v>
      </c>
      <c r="D13" s="159" t="s">
        <v>156</v>
      </c>
      <c r="E13" s="159"/>
      <c r="F13" s="160"/>
      <c r="G13" s="159" t="s">
        <v>111</v>
      </c>
      <c r="H13" s="161"/>
      <c r="I13" s="162"/>
    </row>
    <row r="14" spans="1:9" ht="15" customHeight="1" x14ac:dyDescent="0.2">
      <c r="A14" s="163">
        <v>1</v>
      </c>
      <c r="B14" s="163">
        <v>1</v>
      </c>
      <c r="C14" s="163">
        <v>1</v>
      </c>
      <c r="D14" s="163">
        <v>1</v>
      </c>
      <c r="E14" s="163"/>
      <c r="F14" s="163"/>
      <c r="G14" s="163">
        <f t="shared" ref="G14:G76" si="0">SUM(B14:F14)</f>
        <v>3</v>
      </c>
      <c r="H14" s="164"/>
      <c r="I14" s="165"/>
    </row>
    <row r="15" spans="1:9" ht="15" customHeight="1" x14ac:dyDescent="0.2">
      <c r="A15" s="163">
        <v>2</v>
      </c>
      <c r="B15" s="163">
        <v>1</v>
      </c>
      <c r="C15" s="163">
        <v>1</v>
      </c>
      <c r="D15" s="163">
        <v>1</v>
      </c>
      <c r="E15" s="163"/>
      <c r="F15" s="163"/>
      <c r="G15" s="163">
        <f t="shared" si="0"/>
        <v>3</v>
      </c>
      <c r="H15" s="166"/>
      <c r="I15" s="167"/>
    </row>
    <row r="16" spans="1:9" ht="15" customHeight="1" x14ac:dyDescent="0.2">
      <c r="A16" s="163">
        <f>A15+1</f>
        <v>3</v>
      </c>
      <c r="B16" s="163">
        <v>1</v>
      </c>
      <c r="C16" s="163">
        <v>1</v>
      </c>
      <c r="D16" s="163">
        <v>1</v>
      </c>
      <c r="E16" s="163"/>
      <c r="F16" s="163"/>
      <c r="G16" s="163">
        <f>SUM(B16:F16)</f>
        <v>3</v>
      </c>
      <c r="H16" s="166"/>
      <c r="I16" s="167"/>
    </row>
    <row r="17" spans="1:9" ht="15" customHeight="1" x14ac:dyDescent="0.2">
      <c r="A17" s="163">
        <f>A16+1</f>
        <v>4</v>
      </c>
      <c r="B17" s="163">
        <v>2</v>
      </c>
      <c r="C17" s="163">
        <v>2</v>
      </c>
      <c r="D17" s="163">
        <v>2</v>
      </c>
      <c r="E17" s="163"/>
      <c r="F17" s="163"/>
      <c r="G17" s="163">
        <f t="shared" si="0"/>
        <v>6</v>
      </c>
      <c r="H17" s="166"/>
      <c r="I17" s="167"/>
    </row>
    <row r="18" spans="1:9" ht="15" customHeight="1" x14ac:dyDescent="0.2">
      <c r="A18" s="163">
        <f t="shared" ref="A18:A76" si="1">A17+1</f>
        <v>5</v>
      </c>
      <c r="B18" s="163">
        <v>2</v>
      </c>
      <c r="C18" s="163">
        <v>2</v>
      </c>
      <c r="D18" s="163">
        <v>2</v>
      </c>
      <c r="E18" s="163"/>
      <c r="F18" s="163"/>
      <c r="G18" s="163">
        <f t="shared" si="0"/>
        <v>6</v>
      </c>
      <c r="H18" s="166"/>
      <c r="I18" s="167"/>
    </row>
    <row r="19" spans="1:9" ht="15" customHeight="1" x14ac:dyDescent="0.2">
      <c r="A19" s="163">
        <f t="shared" si="1"/>
        <v>6</v>
      </c>
      <c r="B19" s="163">
        <v>2</v>
      </c>
      <c r="C19" s="163">
        <v>2</v>
      </c>
      <c r="D19" s="163">
        <v>2</v>
      </c>
      <c r="E19" s="163"/>
      <c r="F19" s="163"/>
      <c r="G19" s="163">
        <f t="shared" si="0"/>
        <v>6</v>
      </c>
      <c r="H19" s="166"/>
      <c r="I19" s="167"/>
    </row>
    <row r="20" spans="1:9" ht="15" customHeight="1" x14ac:dyDescent="0.2">
      <c r="A20" s="163">
        <f t="shared" si="1"/>
        <v>7</v>
      </c>
      <c r="B20" s="163">
        <v>2</v>
      </c>
      <c r="C20" s="163">
        <v>2</v>
      </c>
      <c r="D20" s="163">
        <v>2</v>
      </c>
      <c r="E20" s="163"/>
      <c r="F20" s="163"/>
      <c r="G20" s="163">
        <f t="shared" si="0"/>
        <v>6</v>
      </c>
      <c r="H20" s="166"/>
      <c r="I20" s="167"/>
    </row>
    <row r="21" spans="1:9" ht="15" customHeight="1" x14ac:dyDescent="0.2">
      <c r="A21" s="163">
        <f t="shared" si="1"/>
        <v>8</v>
      </c>
      <c r="B21" s="163">
        <v>2</v>
      </c>
      <c r="C21" s="163">
        <v>2</v>
      </c>
      <c r="D21" s="163">
        <v>2</v>
      </c>
      <c r="E21" s="163"/>
      <c r="F21" s="163"/>
      <c r="G21" s="163">
        <f t="shared" si="0"/>
        <v>6</v>
      </c>
      <c r="H21" s="166"/>
      <c r="I21" s="167"/>
    </row>
    <row r="22" spans="1:9" ht="15" customHeight="1" x14ac:dyDescent="0.2">
      <c r="A22" s="163">
        <f t="shared" si="1"/>
        <v>9</v>
      </c>
      <c r="B22" s="163">
        <v>2</v>
      </c>
      <c r="C22" s="163">
        <v>2</v>
      </c>
      <c r="D22" s="163">
        <v>2</v>
      </c>
      <c r="E22" s="163"/>
      <c r="F22" s="163"/>
      <c r="G22" s="163">
        <f t="shared" si="0"/>
        <v>6</v>
      </c>
      <c r="H22" s="166"/>
      <c r="I22" s="167"/>
    </row>
    <row r="23" spans="1:9" ht="15" customHeight="1" x14ac:dyDescent="0.2">
      <c r="A23" s="163">
        <f t="shared" si="1"/>
        <v>10</v>
      </c>
      <c r="B23" s="163">
        <v>2</v>
      </c>
      <c r="C23" s="163">
        <v>2</v>
      </c>
      <c r="D23" s="163">
        <v>2</v>
      </c>
      <c r="E23" s="163"/>
      <c r="F23" s="163"/>
      <c r="G23" s="163">
        <f t="shared" si="0"/>
        <v>6</v>
      </c>
      <c r="H23" s="166"/>
      <c r="I23" s="167"/>
    </row>
    <row r="24" spans="1:9" ht="15" customHeight="1" x14ac:dyDescent="0.2">
      <c r="A24" s="163">
        <f t="shared" si="1"/>
        <v>11</v>
      </c>
      <c r="B24" s="163">
        <v>2</v>
      </c>
      <c r="C24" s="163">
        <v>2</v>
      </c>
      <c r="D24" s="163">
        <v>2</v>
      </c>
      <c r="E24" s="163"/>
      <c r="F24" s="163"/>
      <c r="G24" s="163">
        <f t="shared" si="0"/>
        <v>6</v>
      </c>
      <c r="H24" s="166"/>
      <c r="I24" s="167"/>
    </row>
    <row r="25" spans="1:9" ht="15" customHeight="1" x14ac:dyDescent="0.2">
      <c r="A25" s="163">
        <f t="shared" si="1"/>
        <v>12</v>
      </c>
      <c r="B25" s="163">
        <v>2</v>
      </c>
      <c r="C25" s="163">
        <v>2</v>
      </c>
      <c r="D25" s="163">
        <v>2</v>
      </c>
      <c r="E25" s="163"/>
      <c r="F25" s="163"/>
      <c r="G25" s="163">
        <f t="shared" si="0"/>
        <v>6</v>
      </c>
      <c r="H25" s="166"/>
      <c r="I25" s="167"/>
    </row>
    <row r="26" spans="1:9" ht="15" customHeight="1" x14ac:dyDescent="0.2">
      <c r="A26" s="163">
        <f t="shared" si="1"/>
        <v>13</v>
      </c>
      <c r="B26" s="163">
        <v>2</v>
      </c>
      <c r="C26" s="163">
        <v>2</v>
      </c>
      <c r="D26" s="163">
        <v>2</v>
      </c>
      <c r="E26" s="163"/>
      <c r="F26" s="163"/>
      <c r="G26" s="163">
        <f t="shared" si="0"/>
        <v>6</v>
      </c>
      <c r="H26" s="166"/>
      <c r="I26" s="167"/>
    </row>
    <row r="27" spans="1:9" ht="15" customHeight="1" x14ac:dyDescent="0.2">
      <c r="A27" s="163">
        <f t="shared" si="1"/>
        <v>14</v>
      </c>
      <c r="B27" s="163">
        <v>2</v>
      </c>
      <c r="C27" s="163">
        <v>2</v>
      </c>
      <c r="D27" s="163">
        <v>2</v>
      </c>
      <c r="E27" s="163"/>
      <c r="F27" s="163"/>
      <c r="G27" s="163">
        <f t="shared" si="0"/>
        <v>6</v>
      </c>
      <c r="H27" s="166"/>
      <c r="I27" s="167"/>
    </row>
    <row r="28" spans="1:9" ht="15" customHeight="1" x14ac:dyDescent="0.2">
      <c r="A28" s="163">
        <f t="shared" si="1"/>
        <v>15</v>
      </c>
      <c r="B28" s="163">
        <v>2</v>
      </c>
      <c r="C28" s="163">
        <v>2</v>
      </c>
      <c r="D28" s="163">
        <v>2</v>
      </c>
      <c r="E28" s="163"/>
      <c r="F28" s="163"/>
      <c r="G28" s="163">
        <f t="shared" si="0"/>
        <v>6</v>
      </c>
      <c r="H28" s="166"/>
      <c r="I28" s="167"/>
    </row>
    <row r="29" spans="1:9" ht="15" customHeight="1" x14ac:dyDescent="0.2">
      <c r="A29" s="163">
        <f t="shared" si="1"/>
        <v>16</v>
      </c>
      <c r="B29" s="163">
        <v>3</v>
      </c>
      <c r="C29" s="163">
        <v>3</v>
      </c>
      <c r="D29" s="163">
        <v>3</v>
      </c>
      <c r="E29" s="163"/>
      <c r="F29" s="163"/>
      <c r="G29" s="163">
        <f t="shared" si="0"/>
        <v>9</v>
      </c>
      <c r="H29" s="166"/>
      <c r="I29" s="167"/>
    </row>
    <row r="30" spans="1:9" ht="15" customHeight="1" x14ac:dyDescent="0.2">
      <c r="A30" s="163">
        <f t="shared" si="1"/>
        <v>17</v>
      </c>
      <c r="B30" s="163">
        <v>3</v>
      </c>
      <c r="C30" s="163">
        <v>3</v>
      </c>
      <c r="D30" s="163">
        <v>3</v>
      </c>
      <c r="E30" s="163"/>
      <c r="F30" s="163"/>
      <c r="G30" s="163">
        <f t="shared" si="0"/>
        <v>9</v>
      </c>
      <c r="H30" s="166"/>
      <c r="I30" s="167"/>
    </row>
    <row r="31" spans="1:9" ht="15" customHeight="1" x14ac:dyDescent="0.2">
      <c r="A31" s="163">
        <f t="shared" si="1"/>
        <v>18</v>
      </c>
      <c r="B31" s="163">
        <v>3</v>
      </c>
      <c r="C31" s="163">
        <v>3</v>
      </c>
      <c r="D31" s="163">
        <v>3</v>
      </c>
      <c r="E31" s="163"/>
      <c r="F31" s="163"/>
      <c r="G31" s="163">
        <f t="shared" si="0"/>
        <v>9</v>
      </c>
      <c r="H31" s="166"/>
      <c r="I31" s="167"/>
    </row>
    <row r="32" spans="1:9" ht="15" customHeight="1" x14ac:dyDescent="0.2">
      <c r="A32" s="163">
        <f t="shared" si="1"/>
        <v>19</v>
      </c>
      <c r="B32" s="163">
        <v>3</v>
      </c>
      <c r="C32" s="163">
        <v>3</v>
      </c>
      <c r="D32" s="163">
        <v>3</v>
      </c>
      <c r="E32" s="163"/>
      <c r="F32" s="163"/>
      <c r="G32" s="163">
        <f t="shared" si="0"/>
        <v>9</v>
      </c>
      <c r="H32" s="166"/>
      <c r="I32" s="167"/>
    </row>
    <row r="33" spans="1:9" ht="15" customHeight="1" x14ac:dyDescent="0.2">
      <c r="A33" s="163">
        <f t="shared" si="1"/>
        <v>20</v>
      </c>
      <c r="B33" s="163">
        <v>3</v>
      </c>
      <c r="C33" s="163">
        <v>3</v>
      </c>
      <c r="D33" s="163">
        <v>3</v>
      </c>
      <c r="E33" s="163"/>
      <c r="F33" s="163"/>
      <c r="G33" s="163">
        <f t="shared" si="0"/>
        <v>9</v>
      </c>
      <c r="H33" s="166"/>
      <c r="I33" s="167"/>
    </row>
    <row r="34" spans="1:9" ht="15" customHeight="1" x14ac:dyDescent="0.2">
      <c r="A34" s="163">
        <f t="shared" si="1"/>
        <v>21</v>
      </c>
      <c r="B34" s="163">
        <v>3</v>
      </c>
      <c r="C34" s="163">
        <v>3</v>
      </c>
      <c r="D34" s="163">
        <v>3</v>
      </c>
      <c r="E34" s="163"/>
      <c r="F34" s="163"/>
      <c r="G34" s="163">
        <f t="shared" si="0"/>
        <v>9</v>
      </c>
      <c r="H34" s="166"/>
      <c r="I34" s="167"/>
    </row>
    <row r="35" spans="1:9" ht="15" customHeight="1" x14ac:dyDescent="0.2">
      <c r="A35" s="163">
        <f t="shared" si="1"/>
        <v>22</v>
      </c>
      <c r="B35" s="163">
        <v>3</v>
      </c>
      <c r="C35" s="163">
        <v>3</v>
      </c>
      <c r="D35" s="163">
        <v>3</v>
      </c>
      <c r="E35" s="163"/>
      <c r="F35" s="163"/>
      <c r="G35" s="163">
        <f t="shared" si="0"/>
        <v>9</v>
      </c>
      <c r="H35" s="166"/>
      <c r="I35" s="167"/>
    </row>
    <row r="36" spans="1:9" ht="15" customHeight="1" x14ac:dyDescent="0.2">
      <c r="A36" s="163">
        <f t="shared" si="1"/>
        <v>23</v>
      </c>
      <c r="B36" s="163">
        <v>3</v>
      </c>
      <c r="C36" s="163">
        <v>3</v>
      </c>
      <c r="D36" s="163">
        <v>3</v>
      </c>
      <c r="E36" s="163"/>
      <c r="F36" s="163"/>
      <c r="G36" s="163">
        <f t="shared" si="0"/>
        <v>9</v>
      </c>
      <c r="H36" s="166"/>
      <c r="I36" s="167"/>
    </row>
    <row r="37" spans="1:9" ht="15" customHeight="1" x14ac:dyDescent="0.2">
      <c r="A37" s="163">
        <f t="shared" si="1"/>
        <v>24</v>
      </c>
      <c r="B37" s="163">
        <v>3</v>
      </c>
      <c r="C37" s="163">
        <v>3</v>
      </c>
      <c r="D37" s="163">
        <v>3</v>
      </c>
      <c r="E37" s="163"/>
      <c r="F37" s="163"/>
      <c r="G37" s="163">
        <f t="shared" si="0"/>
        <v>9</v>
      </c>
      <c r="H37" s="166"/>
      <c r="I37" s="167"/>
    </row>
    <row r="38" spans="1:9" ht="15" customHeight="1" x14ac:dyDescent="0.2">
      <c r="A38" s="163">
        <f t="shared" si="1"/>
        <v>25</v>
      </c>
      <c r="B38" s="163">
        <v>3</v>
      </c>
      <c r="C38" s="163">
        <v>3</v>
      </c>
      <c r="D38" s="163">
        <v>3</v>
      </c>
      <c r="E38" s="163"/>
      <c r="F38" s="163"/>
      <c r="G38" s="163">
        <f t="shared" si="0"/>
        <v>9</v>
      </c>
      <c r="H38" s="166"/>
      <c r="I38" s="167"/>
    </row>
    <row r="39" spans="1:9" ht="15" customHeight="1" x14ac:dyDescent="0.2">
      <c r="A39" s="163">
        <f t="shared" si="1"/>
        <v>26</v>
      </c>
      <c r="B39" s="163">
        <v>3</v>
      </c>
      <c r="C39" s="163">
        <v>3</v>
      </c>
      <c r="D39" s="163">
        <v>3</v>
      </c>
      <c r="E39" s="163"/>
      <c r="F39" s="163"/>
      <c r="G39" s="163">
        <f t="shared" si="0"/>
        <v>9</v>
      </c>
      <c r="H39" s="166"/>
      <c r="I39" s="167"/>
    </row>
    <row r="40" spans="1:9" ht="15" customHeight="1" x14ac:dyDescent="0.2">
      <c r="A40" s="163">
        <f t="shared" si="1"/>
        <v>27</v>
      </c>
      <c r="B40" s="163">
        <v>3</v>
      </c>
      <c r="C40" s="163">
        <v>3</v>
      </c>
      <c r="D40" s="163">
        <v>3</v>
      </c>
      <c r="E40" s="163"/>
      <c r="F40" s="163"/>
      <c r="G40" s="163">
        <f t="shared" si="0"/>
        <v>9</v>
      </c>
      <c r="H40" s="166"/>
      <c r="I40" s="167"/>
    </row>
    <row r="41" spans="1:9" ht="15" customHeight="1" x14ac:dyDescent="0.2">
      <c r="A41" s="163">
        <f t="shared" si="1"/>
        <v>28</v>
      </c>
      <c r="B41" s="163">
        <v>4</v>
      </c>
      <c r="C41" s="163">
        <v>4</v>
      </c>
      <c r="D41" s="163">
        <v>4</v>
      </c>
      <c r="E41" s="163"/>
      <c r="F41" s="163"/>
      <c r="G41" s="163">
        <f t="shared" si="0"/>
        <v>12</v>
      </c>
      <c r="H41" s="166"/>
      <c r="I41" s="167"/>
    </row>
    <row r="42" spans="1:9" ht="15" customHeight="1" x14ac:dyDescent="0.2">
      <c r="A42" s="163">
        <f t="shared" si="1"/>
        <v>29</v>
      </c>
      <c r="B42" s="163">
        <v>4</v>
      </c>
      <c r="C42" s="163">
        <v>4</v>
      </c>
      <c r="D42" s="163">
        <v>4</v>
      </c>
      <c r="E42" s="163"/>
      <c r="F42" s="163"/>
      <c r="G42" s="163">
        <f t="shared" si="0"/>
        <v>12</v>
      </c>
      <c r="H42" s="166"/>
      <c r="I42" s="167"/>
    </row>
    <row r="43" spans="1:9" ht="15" customHeight="1" x14ac:dyDescent="0.2">
      <c r="A43" s="163">
        <f t="shared" si="1"/>
        <v>30</v>
      </c>
      <c r="B43" s="163">
        <v>4</v>
      </c>
      <c r="C43" s="163">
        <v>4</v>
      </c>
      <c r="D43" s="163">
        <v>4</v>
      </c>
      <c r="E43" s="163"/>
      <c r="F43" s="163"/>
      <c r="G43" s="163">
        <f t="shared" si="0"/>
        <v>12</v>
      </c>
      <c r="H43" s="166"/>
      <c r="I43" s="167"/>
    </row>
    <row r="44" spans="1:9" ht="15" customHeight="1" x14ac:dyDescent="0.2">
      <c r="A44" s="163">
        <f t="shared" si="1"/>
        <v>31</v>
      </c>
      <c r="B44" s="163">
        <v>4</v>
      </c>
      <c r="C44" s="163">
        <v>4</v>
      </c>
      <c r="D44" s="163">
        <v>4</v>
      </c>
      <c r="E44" s="163"/>
      <c r="F44" s="163"/>
      <c r="G44" s="163">
        <f t="shared" si="0"/>
        <v>12</v>
      </c>
      <c r="H44" s="166"/>
      <c r="I44" s="167"/>
    </row>
    <row r="45" spans="1:9" ht="15" customHeight="1" x14ac:dyDescent="0.2">
      <c r="A45" s="163">
        <f t="shared" si="1"/>
        <v>32</v>
      </c>
      <c r="B45" s="163">
        <v>4</v>
      </c>
      <c r="C45" s="163">
        <v>4</v>
      </c>
      <c r="D45" s="163">
        <v>4</v>
      </c>
      <c r="E45" s="163"/>
      <c r="F45" s="163"/>
      <c r="G45" s="163">
        <f t="shared" si="0"/>
        <v>12</v>
      </c>
      <c r="H45" s="166"/>
      <c r="I45" s="167"/>
    </row>
    <row r="46" spans="1:9" ht="15" customHeight="1" x14ac:dyDescent="0.2">
      <c r="A46" s="163">
        <f t="shared" si="1"/>
        <v>33</v>
      </c>
      <c r="B46" s="163">
        <v>4</v>
      </c>
      <c r="C46" s="163">
        <v>4</v>
      </c>
      <c r="D46" s="163">
        <v>4</v>
      </c>
      <c r="E46" s="163"/>
      <c r="F46" s="163"/>
      <c r="G46" s="163">
        <f t="shared" si="0"/>
        <v>12</v>
      </c>
      <c r="H46" s="166"/>
      <c r="I46" s="167"/>
    </row>
    <row r="47" spans="1:9" ht="15" customHeight="1" x14ac:dyDescent="0.2">
      <c r="A47" s="163">
        <f t="shared" si="1"/>
        <v>34</v>
      </c>
      <c r="B47" s="163">
        <v>4</v>
      </c>
      <c r="C47" s="163">
        <v>4</v>
      </c>
      <c r="D47" s="163">
        <v>4</v>
      </c>
      <c r="E47" s="163"/>
      <c r="F47" s="163"/>
      <c r="G47" s="163">
        <f t="shared" si="0"/>
        <v>12</v>
      </c>
      <c r="H47" s="166"/>
      <c r="I47" s="167"/>
    </row>
    <row r="48" spans="1:9" ht="15" customHeight="1" x14ac:dyDescent="0.2">
      <c r="A48" s="163">
        <f t="shared" si="1"/>
        <v>35</v>
      </c>
      <c r="B48" s="163">
        <v>4</v>
      </c>
      <c r="C48" s="163">
        <v>4</v>
      </c>
      <c r="D48" s="163">
        <v>4</v>
      </c>
      <c r="E48" s="163"/>
      <c r="F48" s="163"/>
      <c r="G48" s="163">
        <f t="shared" si="0"/>
        <v>12</v>
      </c>
      <c r="H48" s="166"/>
      <c r="I48" s="167"/>
    </row>
    <row r="49" spans="1:9" ht="15" customHeight="1" x14ac:dyDescent="0.2">
      <c r="A49" s="163">
        <f t="shared" si="1"/>
        <v>36</v>
      </c>
      <c r="B49" s="163">
        <v>4</v>
      </c>
      <c r="C49" s="163">
        <v>4</v>
      </c>
      <c r="D49" s="163">
        <v>4</v>
      </c>
      <c r="E49" s="163"/>
      <c r="F49" s="163"/>
      <c r="G49" s="163">
        <f t="shared" si="0"/>
        <v>12</v>
      </c>
      <c r="H49" s="166"/>
      <c r="I49" s="167"/>
    </row>
    <row r="50" spans="1:9" ht="15" customHeight="1" x14ac:dyDescent="0.2">
      <c r="A50" s="163">
        <f t="shared" si="1"/>
        <v>37</v>
      </c>
      <c r="B50" s="163">
        <v>4</v>
      </c>
      <c r="C50" s="163">
        <v>4</v>
      </c>
      <c r="D50" s="163">
        <v>4</v>
      </c>
      <c r="E50" s="163"/>
      <c r="F50" s="163"/>
      <c r="G50" s="163">
        <f t="shared" si="0"/>
        <v>12</v>
      </c>
      <c r="H50" s="166"/>
      <c r="I50" s="167"/>
    </row>
    <row r="51" spans="1:9" ht="15" customHeight="1" x14ac:dyDescent="0.2">
      <c r="A51" s="163">
        <f t="shared" si="1"/>
        <v>38</v>
      </c>
      <c r="B51" s="163">
        <v>4</v>
      </c>
      <c r="C51" s="163">
        <v>4</v>
      </c>
      <c r="D51" s="163">
        <v>4</v>
      </c>
      <c r="E51" s="163"/>
      <c r="F51" s="163"/>
      <c r="G51" s="163">
        <f t="shared" si="0"/>
        <v>12</v>
      </c>
      <c r="H51" s="166"/>
      <c r="I51" s="167"/>
    </row>
    <row r="52" spans="1:9" ht="15" customHeight="1" x14ac:dyDescent="0.2">
      <c r="A52" s="163">
        <f t="shared" si="1"/>
        <v>39</v>
      </c>
      <c r="B52" s="163">
        <v>4</v>
      </c>
      <c r="C52" s="163">
        <v>4</v>
      </c>
      <c r="D52" s="163">
        <v>4</v>
      </c>
      <c r="E52" s="163"/>
      <c r="F52" s="163"/>
      <c r="G52" s="163">
        <f t="shared" si="0"/>
        <v>12</v>
      </c>
      <c r="H52" s="166"/>
      <c r="I52" s="167"/>
    </row>
    <row r="53" spans="1:9" ht="15" customHeight="1" x14ac:dyDescent="0.2">
      <c r="A53" s="163">
        <f t="shared" si="1"/>
        <v>40</v>
      </c>
      <c r="B53" s="163">
        <v>5</v>
      </c>
      <c r="C53" s="163">
        <v>5</v>
      </c>
      <c r="D53" s="163">
        <v>5</v>
      </c>
      <c r="E53" s="163"/>
      <c r="F53" s="163"/>
      <c r="G53" s="163">
        <f t="shared" si="0"/>
        <v>15</v>
      </c>
      <c r="H53" s="166"/>
      <c r="I53" s="167"/>
    </row>
    <row r="54" spans="1:9" ht="15" customHeight="1" x14ac:dyDescent="0.2">
      <c r="A54" s="163">
        <f t="shared" si="1"/>
        <v>41</v>
      </c>
      <c r="B54" s="163">
        <v>5</v>
      </c>
      <c r="C54" s="163">
        <v>5</v>
      </c>
      <c r="D54" s="163">
        <v>5</v>
      </c>
      <c r="E54" s="163"/>
      <c r="F54" s="163"/>
      <c r="G54" s="163">
        <f t="shared" si="0"/>
        <v>15</v>
      </c>
      <c r="H54" s="166"/>
      <c r="I54" s="167"/>
    </row>
    <row r="55" spans="1:9" ht="15" customHeight="1" x14ac:dyDescent="0.2">
      <c r="A55" s="163">
        <f t="shared" si="1"/>
        <v>42</v>
      </c>
      <c r="B55" s="163">
        <v>5</v>
      </c>
      <c r="C55" s="163">
        <v>5</v>
      </c>
      <c r="D55" s="163">
        <v>5</v>
      </c>
      <c r="E55" s="163"/>
      <c r="F55" s="163"/>
      <c r="G55" s="163">
        <f t="shared" si="0"/>
        <v>15</v>
      </c>
      <c r="H55" s="166"/>
      <c r="I55" s="167"/>
    </row>
    <row r="56" spans="1:9" ht="15" customHeight="1" x14ac:dyDescent="0.2">
      <c r="A56" s="163">
        <f t="shared" si="1"/>
        <v>43</v>
      </c>
      <c r="B56" s="163">
        <v>5</v>
      </c>
      <c r="C56" s="163">
        <v>5</v>
      </c>
      <c r="D56" s="163">
        <v>5</v>
      </c>
      <c r="E56" s="163"/>
      <c r="F56" s="163"/>
      <c r="G56" s="163">
        <f t="shared" si="0"/>
        <v>15</v>
      </c>
      <c r="H56" s="166"/>
      <c r="I56" s="167"/>
    </row>
    <row r="57" spans="1:9" ht="15" customHeight="1" x14ac:dyDescent="0.2">
      <c r="A57" s="163">
        <f t="shared" si="1"/>
        <v>44</v>
      </c>
      <c r="B57" s="163">
        <v>5</v>
      </c>
      <c r="C57" s="163">
        <v>5</v>
      </c>
      <c r="D57" s="163">
        <v>5</v>
      </c>
      <c r="E57" s="163"/>
      <c r="F57" s="163"/>
      <c r="G57" s="163">
        <f t="shared" si="0"/>
        <v>15</v>
      </c>
      <c r="H57" s="166"/>
      <c r="I57" s="167"/>
    </row>
    <row r="58" spans="1:9" ht="15" customHeight="1" x14ac:dyDescent="0.2">
      <c r="A58" s="163">
        <f t="shared" si="1"/>
        <v>45</v>
      </c>
      <c r="B58" s="163">
        <v>5</v>
      </c>
      <c r="C58" s="163">
        <v>5</v>
      </c>
      <c r="D58" s="163">
        <v>5</v>
      </c>
      <c r="E58" s="163"/>
      <c r="F58" s="163"/>
      <c r="G58" s="163">
        <f t="shared" si="0"/>
        <v>15</v>
      </c>
      <c r="H58" s="166"/>
      <c r="I58" s="167"/>
    </row>
    <row r="59" spans="1:9" ht="15" customHeight="1" x14ac:dyDescent="0.2">
      <c r="A59" s="163">
        <f t="shared" si="1"/>
        <v>46</v>
      </c>
      <c r="B59" s="163">
        <v>5</v>
      </c>
      <c r="C59" s="163">
        <v>5</v>
      </c>
      <c r="D59" s="163">
        <v>5</v>
      </c>
      <c r="E59" s="163"/>
      <c r="F59" s="163"/>
      <c r="G59" s="163">
        <f t="shared" si="0"/>
        <v>15</v>
      </c>
      <c r="H59" s="166"/>
      <c r="I59" s="167"/>
    </row>
    <row r="60" spans="1:9" ht="15" customHeight="1" x14ac:dyDescent="0.2">
      <c r="A60" s="163">
        <f t="shared" si="1"/>
        <v>47</v>
      </c>
      <c r="B60" s="163">
        <v>5</v>
      </c>
      <c r="C60" s="163">
        <v>5</v>
      </c>
      <c r="D60" s="163">
        <v>5</v>
      </c>
      <c r="E60" s="163"/>
      <c r="F60" s="163"/>
      <c r="G60" s="163">
        <f t="shared" si="0"/>
        <v>15</v>
      </c>
      <c r="H60" s="166"/>
      <c r="I60" s="167"/>
    </row>
    <row r="61" spans="1:9" ht="15" customHeight="1" x14ac:dyDescent="0.2">
      <c r="A61" s="163">
        <f t="shared" si="1"/>
        <v>48</v>
      </c>
      <c r="B61" s="163">
        <v>5</v>
      </c>
      <c r="C61" s="163">
        <v>5</v>
      </c>
      <c r="D61" s="163">
        <v>5</v>
      </c>
      <c r="E61" s="163"/>
      <c r="F61" s="163"/>
      <c r="G61" s="163">
        <f t="shared" si="0"/>
        <v>15</v>
      </c>
      <c r="H61" s="166"/>
      <c r="I61" s="167"/>
    </row>
    <row r="62" spans="1:9" ht="15" customHeight="1" x14ac:dyDescent="0.2">
      <c r="A62" s="163">
        <f t="shared" si="1"/>
        <v>49</v>
      </c>
      <c r="B62" s="163">
        <v>5</v>
      </c>
      <c r="C62" s="163">
        <v>5</v>
      </c>
      <c r="D62" s="163">
        <v>5</v>
      </c>
      <c r="E62" s="163"/>
      <c r="F62" s="163"/>
      <c r="G62" s="163">
        <f t="shared" si="0"/>
        <v>15</v>
      </c>
      <c r="H62" s="166"/>
      <c r="I62" s="167"/>
    </row>
    <row r="63" spans="1:9" ht="15" customHeight="1" x14ac:dyDescent="0.2">
      <c r="A63" s="163">
        <f t="shared" si="1"/>
        <v>50</v>
      </c>
      <c r="B63" s="163">
        <v>5</v>
      </c>
      <c r="C63" s="163">
        <v>5</v>
      </c>
      <c r="D63" s="163">
        <v>5</v>
      </c>
      <c r="E63" s="163"/>
      <c r="F63" s="163"/>
      <c r="G63" s="163">
        <f t="shared" si="0"/>
        <v>15</v>
      </c>
      <c r="H63" s="166"/>
      <c r="I63" s="167"/>
    </row>
    <row r="64" spans="1:9" ht="15" customHeight="1" x14ac:dyDescent="0.2">
      <c r="A64" s="163">
        <f t="shared" si="1"/>
        <v>51</v>
      </c>
      <c r="B64" s="163">
        <v>5</v>
      </c>
      <c r="C64" s="163">
        <v>5</v>
      </c>
      <c r="D64" s="163">
        <v>5</v>
      </c>
      <c r="E64" s="163"/>
      <c r="F64" s="163"/>
      <c r="G64" s="163">
        <f t="shared" si="0"/>
        <v>15</v>
      </c>
      <c r="H64" s="166"/>
      <c r="I64" s="167"/>
    </row>
    <row r="65" spans="1:9" ht="15" customHeight="1" x14ac:dyDescent="0.2">
      <c r="A65" s="163">
        <f t="shared" si="1"/>
        <v>52</v>
      </c>
      <c r="B65" s="163">
        <v>6</v>
      </c>
      <c r="C65" s="163">
        <v>6</v>
      </c>
      <c r="D65" s="163">
        <v>6</v>
      </c>
      <c r="E65" s="163"/>
      <c r="F65" s="163"/>
      <c r="G65" s="163">
        <f t="shared" si="0"/>
        <v>18</v>
      </c>
      <c r="H65" s="166"/>
      <c r="I65" s="167"/>
    </row>
    <row r="66" spans="1:9" ht="15" customHeight="1" x14ac:dyDescent="0.2">
      <c r="A66" s="163">
        <f t="shared" si="1"/>
        <v>53</v>
      </c>
      <c r="B66" s="163">
        <v>6</v>
      </c>
      <c r="C66" s="163">
        <v>6</v>
      </c>
      <c r="D66" s="163">
        <v>6</v>
      </c>
      <c r="E66" s="163"/>
      <c r="F66" s="163"/>
      <c r="G66" s="163">
        <f t="shared" si="0"/>
        <v>18</v>
      </c>
      <c r="H66" s="166"/>
      <c r="I66" s="167"/>
    </row>
    <row r="67" spans="1:9" ht="15" customHeight="1" x14ac:dyDescent="0.2">
      <c r="A67" s="163">
        <f t="shared" si="1"/>
        <v>54</v>
      </c>
      <c r="B67" s="163">
        <v>6</v>
      </c>
      <c r="C67" s="163">
        <v>6</v>
      </c>
      <c r="D67" s="163">
        <v>6</v>
      </c>
      <c r="E67" s="163"/>
      <c r="F67" s="163"/>
      <c r="G67" s="163">
        <f t="shared" si="0"/>
        <v>18</v>
      </c>
      <c r="H67" s="166"/>
      <c r="I67" s="167"/>
    </row>
    <row r="68" spans="1:9" ht="15" customHeight="1" x14ac:dyDescent="0.2">
      <c r="A68" s="163">
        <f t="shared" si="1"/>
        <v>55</v>
      </c>
      <c r="B68" s="163">
        <v>6</v>
      </c>
      <c r="C68" s="163">
        <v>6</v>
      </c>
      <c r="D68" s="163">
        <v>6</v>
      </c>
      <c r="E68" s="163"/>
      <c r="F68" s="163"/>
      <c r="G68" s="163">
        <f t="shared" si="0"/>
        <v>18</v>
      </c>
      <c r="H68" s="166"/>
      <c r="I68" s="167"/>
    </row>
    <row r="69" spans="1:9" ht="15" customHeight="1" x14ac:dyDescent="0.2">
      <c r="A69" s="163">
        <f t="shared" si="1"/>
        <v>56</v>
      </c>
      <c r="B69" s="163">
        <v>6</v>
      </c>
      <c r="C69" s="163">
        <v>6</v>
      </c>
      <c r="D69" s="163">
        <v>6</v>
      </c>
      <c r="E69" s="163"/>
      <c r="F69" s="163"/>
      <c r="G69" s="163">
        <f t="shared" si="0"/>
        <v>18</v>
      </c>
      <c r="H69" s="166"/>
      <c r="I69" s="167"/>
    </row>
    <row r="70" spans="1:9" ht="15" customHeight="1" x14ac:dyDescent="0.2">
      <c r="A70" s="163">
        <f t="shared" si="1"/>
        <v>57</v>
      </c>
      <c r="B70" s="163">
        <v>6</v>
      </c>
      <c r="C70" s="163">
        <v>6</v>
      </c>
      <c r="D70" s="163">
        <v>6</v>
      </c>
      <c r="E70" s="163"/>
      <c r="F70" s="163"/>
      <c r="G70" s="163">
        <f t="shared" si="0"/>
        <v>18</v>
      </c>
      <c r="H70" s="166"/>
      <c r="I70" s="167"/>
    </row>
    <row r="71" spans="1:9" ht="15" customHeight="1" x14ac:dyDescent="0.2">
      <c r="A71" s="163">
        <f t="shared" si="1"/>
        <v>58</v>
      </c>
      <c r="B71" s="163">
        <v>6</v>
      </c>
      <c r="C71" s="163">
        <v>6</v>
      </c>
      <c r="D71" s="163">
        <v>6</v>
      </c>
      <c r="E71" s="163"/>
      <c r="F71" s="163"/>
      <c r="G71" s="163">
        <f t="shared" si="0"/>
        <v>18</v>
      </c>
      <c r="H71" s="166"/>
      <c r="I71" s="167"/>
    </row>
    <row r="72" spans="1:9" ht="15" customHeight="1" x14ac:dyDescent="0.2">
      <c r="A72" s="163">
        <f t="shared" si="1"/>
        <v>59</v>
      </c>
      <c r="B72" s="163">
        <v>6</v>
      </c>
      <c r="C72" s="163">
        <v>6</v>
      </c>
      <c r="D72" s="163">
        <v>6</v>
      </c>
      <c r="E72" s="163"/>
      <c r="F72" s="163"/>
      <c r="G72" s="163">
        <f t="shared" si="0"/>
        <v>18</v>
      </c>
      <c r="H72" s="166"/>
      <c r="I72" s="167"/>
    </row>
    <row r="73" spans="1:9" ht="15" customHeight="1" x14ac:dyDescent="0.2">
      <c r="A73" s="163">
        <f t="shared" si="1"/>
        <v>60</v>
      </c>
      <c r="B73" s="163">
        <v>6</v>
      </c>
      <c r="C73" s="163">
        <v>6</v>
      </c>
      <c r="D73" s="163">
        <v>6</v>
      </c>
      <c r="E73" s="163"/>
      <c r="F73" s="163"/>
      <c r="G73" s="163">
        <f t="shared" si="0"/>
        <v>18</v>
      </c>
      <c r="H73" s="166"/>
      <c r="I73" s="167"/>
    </row>
    <row r="74" spans="1:9" ht="15" customHeight="1" x14ac:dyDescent="0.2">
      <c r="A74" s="163">
        <f t="shared" si="1"/>
        <v>61</v>
      </c>
      <c r="B74" s="163">
        <v>6</v>
      </c>
      <c r="C74" s="163">
        <v>6</v>
      </c>
      <c r="D74" s="163">
        <v>6</v>
      </c>
      <c r="E74" s="163"/>
      <c r="F74" s="163"/>
      <c r="G74" s="163">
        <f t="shared" si="0"/>
        <v>18</v>
      </c>
      <c r="H74" s="166"/>
      <c r="I74" s="167"/>
    </row>
    <row r="75" spans="1:9" ht="15" customHeight="1" x14ac:dyDescent="0.2">
      <c r="A75" s="163">
        <f t="shared" si="1"/>
        <v>62</v>
      </c>
      <c r="B75" s="163">
        <v>6</v>
      </c>
      <c r="C75" s="163">
        <v>6</v>
      </c>
      <c r="D75" s="163">
        <v>6</v>
      </c>
      <c r="E75" s="163"/>
      <c r="F75" s="163"/>
      <c r="G75" s="163">
        <f t="shared" si="0"/>
        <v>18</v>
      </c>
      <c r="H75" s="166"/>
      <c r="I75" s="167"/>
    </row>
    <row r="76" spans="1:9" ht="15" customHeight="1" x14ac:dyDescent="0.2">
      <c r="A76" s="163">
        <f t="shared" si="1"/>
        <v>63</v>
      </c>
      <c r="B76" s="163">
        <v>6</v>
      </c>
      <c r="C76" s="163">
        <v>6</v>
      </c>
      <c r="D76" s="163">
        <v>6</v>
      </c>
      <c r="E76" s="163"/>
      <c r="F76" s="163"/>
      <c r="G76" s="163">
        <f t="shared" si="0"/>
        <v>18</v>
      </c>
      <c r="H76" s="166"/>
      <c r="I76" s="167"/>
    </row>
    <row r="77" spans="1:9" ht="15" customHeight="1" x14ac:dyDescent="0.2">
      <c r="A77" s="156">
        <v>1</v>
      </c>
      <c r="B77" s="168">
        <v>2</v>
      </c>
      <c r="C77" s="168">
        <v>3</v>
      </c>
      <c r="D77" s="168">
        <v>4</v>
      </c>
      <c r="E77" s="167">
        <v>5</v>
      </c>
      <c r="F77" s="167">
        <v>6</v>
      </c>
      <c r="G77" s="168">
        <v>7</v>
      </c>
      <c r="H77" s="169" t="s">
        <v>157</v>
      </c>
      <c r="I77" s="170"/>
    </row>
    <row r="78" spans="1:9" x14ac:dyDescent="0.2">
      <c r="A78" s="164"/>
      <c r="B78" s="171"/>
      <c r="C78" s="171"/>
      <c r="D78" s="171"/>
      <c r="E78" s="171"/>
      <c r="F78" s="171"/>
      <c r="G78" s="171"/>
      <c r="H78" s="171"/>
      <c r="I78" s="165"/>
    </row>
    <row r="79" spans="1:9" x14ac:dyDescent="0.2">
      <c r="A79" s="166"/>
      <c r="B79" s="172"/>
      <c r="C79" s="172"/>
      <c r="D79" s="172"/>
      <c r="E79" s="172"/>
      <c r="F79" s="172"/>
      <c r="G79" s="172"/>
      <c r="H79" s="172"/>
      <c r="I79" s="167"/>
    </row>
    <row r="80" spans="1:9" x14ac:dyDescent="0.2">
      <c r="A80" s="166"/>
      <c r="B80" s="172"/>
      <c r="C80" s="172"/>
      <c r="D80" s="172"/>
      <c r="E80" s="172"/>
      <c r="F80" s="172"/>
      <c r="G80" s="172"/>
      <c r="H80" s="172"/>
      <c r="I80" s="167"/>
    </row>
    <row r="81" spans="1:9" x14ac:dyDescent="0.2">
      <c r="A81" s="166"/>
      <c r="B81" s="172"/>
      <c r="C81" s="172"/>
      <c r="D81" s="172"/>
      <c r="E81" s="172"/>
      <c r="F81" s="172"/>
      <c r="G81" s="172"/>
      <c r="H81" s="172"/>
      <c r="I81" s="167"/>
    </row>
    <row r="82" spans="1:9" x14ac:dyDescent="0.2">
      <c r="A82" s="166"/>
      <c r="B82" s="172"/>
      <c r="C82" s="172"/>
      <c r="D82" s="172"/>
      <c r="E82" s="172"/>
      <c r="F82" s="172"/>
      <c r="G82" s="172"/>
      <c r="H82" s="172"/>
      <c r="I82" s="167"/>
    </row>
    <row r="83" spans="1:9" x14ac:dyDescent="0.2">
      <c r="A83" s="166"/>
      <c r="B83" s="172"/>
      <c r="C83" s="172"/>
      <c r="D83" s="172"/>
      <c r="E83" s="172"/>
      <c r="F83" s="172"/>
      <c r="G83" s="172"/>
      <c r="H83" s="172"/>
      <c r="I83" s="167"/>
    </row>
    <row r="84" spans="1:9" x14ac:dyDescent="0.2">
      <c r="A84" s="166"/>
      <c r="B84" s="172"/>
      <c r="C84" s="172"/>
      <c r="D84" s="172"/>
      <c r="E84" s="172"/>
      <c r="F84" s="172"/>
      <c r="G84" s="172"/>
      <c r="H84" s="172"/>
      <c r="I84" s="167"/>
    </row>
    <row r="85" spans="1:9" x14ac:dyDescent="0.2">
      <c r="A85" s="169"/>
      <c r="B85" s="173"/>
      <c r="C85" s="173"/>
      <c r="D85" s="173"/>
      <c r="E85" s="173"/>
      <c r="F85" s="173"/>
      <c r="G85" s="173"/>
      <c r="H85" s="173"/>
      <c r="I85" s="170"/>
    </row>
  </sheetData>
  <mergeCells count="1">
    <mergeCell ref="A6:I6"/>
  </mergeCells>
  <printOptions horizontalCentered="1"/>
  <pageMargins left="0.51181102362204722" right="0.51181102362204722" top="0.39370078740157483" bottom="0.39370078740157483" header="0.31496062992125984" footer="0.31496062992125984"/>
  <pageSetup paperSize="9" scale="63" orientation="portrait" r:id="rId1"/>
  <headerFooter>
    <oddFooter>&amp;CPágina &amp;P de &amp;N
&amp;G</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64"/>
  <sheetViews>
    <sheetView view="pageBreakPreview" zoomScale="75" zoomScaleNormal="75" zoomScaleSheetLayoutView="75" workbookViewId="0">
      <selection activeCell="C57" sqref="C57"/>
    </sheetView>
  </sheetViews>
  <sheetFormatPr defaultRowHeight="14.25" x14ac:dyDescent="0.2"/>
  <cols>
    <col min="1" max="1" width="15.7109375" style="25" customWidth="1"/>
    <col min="2" max="2" width="70.7109375" style="25" customWidth="1"/>
    <col min="3" max="4" width="20.7109375" style="25" customWidth="1"/>
    <col min="5" max="256" width="9.140625" style="25"/>
    <col min="257" max="257" width="15.7109375" style="25" customWidth="1"/>
    <col min="258" max="258" width="70.7109375" style="25" customWidth="1"/>
    <col min="259" max="260" width="20.7109375" style="25" customWidth="1"/>
    <col min="261" max="512" width="9.140625" style="25"/>
    <col min="513" max="513" width="15.7109375" style="25" customWidth="1"/>
    <col min="514" max="514" width="70.7109375" style="25" customWidth="1"/>
    <col min="515" max="516" width="20.7109375" style="25" customWidth="1"/>
    <col min="517" max="768" width="9.140625" style="25"/>
    <col min="769" max="769" width="15.7109375" style="25" customWidth="1"/>
    <col min="770" max="770" width="70.7109375" style="25" customWidth="1"/>
    <col min="771" max="772" width="20.7109375" style="25" customWidth="1"/>
    <col min="773" max="1024" width="9.140625" style="25"/>
    <col min="1025" max="1025" width="15.7109375" style="25" customWidth="1"/>
    <col min="1026" max="1026" width="70.7109375" style="25" customWidth="1"/>
    <col min="1027" max="1028" width="20.7109375" style="25" customWidth="1"/>
    <col min="1029" max="1280" width="9.140625" style="25"/>
    <col min="1281" max="1281" width="15.7109375" style="25" customWidth="1"/>
    <col min="1282" max="1282" width="70.7109375" style="25" customWidth="1"/>
    <col min="1283" max="1284" width="20.7109375" style="25" customWidth="1"/>
    <col min="1285" max="1536" width="9.140625" style="25"/>
    <col min="1537" max="1537" width="15.7109375" style="25" customWidth="1"/>
    <col min="1538" max="1538" width="70.7109375" style="25" customWidth="1"/>
    <col min="1539" max="1540" width="20.7109375" style="25" customWidth="1"/>
    <col min="1541" max="1792" width="9.140625" style="25"/>
    <col min="1793" max="1793" width="15.7109375" style="25" customWidth="1"/>
    <col min="1794" max="1794" width="70.7109375" style="25" customWidth="1"/>
    <col min="1795" max="1796" width="20.7109375" style="25" customWidth="1"/>
    <col min="1797" max="2048" width="9.140625" style="25"/>
    <col min="2049" max="2049" width="15.7109375" style="25" customWidth="1"/>
    <col min="2050" max="2050" width="70.7109375" style="25" customWidth="1"/>
    <col min="2051" max="2052" width="20.7109375" style="25" customWidth="1"/>
    <col min="2053" max="2304" width="9.140625" style="25"/>
    <col min="2305" max="2305" width="15.7109375" style="25" customWidth="1"/>
    <col min="2306" max="2306" width="70.7109375" style="25" customWidth="1"/>
    <col min="2307" max="2308" width="20.7109375" style="25" customWidth="1"/>
    <col min="2309" max="2560" width="9.140625" style="25"/>
    <col min="2561" max="2561" width="15.7109375" style="25" customWidth="1"/>
    <col min="2562" max="2562" width="70.7109375" style="25" customWidth="1"/>
    <col min="2563" max="2564" width="20.7109375" style="25" customWidth="1"/>
    <col min="2565" max="2816" width="9.140625" style="25"/>
    <col min="2817" max="2817" width="15.7109375" style="25" customWidth="1"/>
    <col min="2818" max="2818" width="70.7109375" style="25" customWidth="1"/>
    <col min="2819" max="2820" width="20.7109375" style="25" customWidth="1"/>
    <col min="2821" max="3072" width="9.140625" style="25"/>
    <col min="3073" max="3073" width="15.7109375" style="25" customWidth="1"/>
    <col min="3074" max="3074" width="70.7109375" style="25" customWidth="1"/>
    <col min="3075" max="3076" width="20.7109375" style="25" customWidth="1"/>
    <col min="3077" max="3328" width="9.140625" style="25"/>
    <col min="3329" max="3329" width="15.7109375" style="25" customWidth="1"/>
    <col min="3330" max="3330" width="70.7109375" style="25" customWidth="1"/>
    <col min="3331" max="3332" width="20.7109375" style="25" customWidth="1"/>
    <col min="3333" max="3584" width="9.140625" style="25"/>
    <col min="3585" max="3585" width="15.7109375" style="25" customWidth="1"/>
    <col min="3586" max="3586" width="70.7109375" style="25" customWidth="1"/>
    <col min="3587" max="3588" width="20.7109375" style="25" customWidth="1"/>
    <col min="3589" max="3840" width="9.140625" style="25"/>
    <col min="3841" max="3841" width="15.7109375" style="25" customWidth="1"/>
    <col min="3842" max="3842" width="70.7109375" style="25" customWidth="1"/>
    <col min="3843" max="3844" width="20.7109375" style="25" customWidth="1"/>
    <col min="3845" max="4096" width="9.140625" style="25"/>
    <col min="4097" max="4097" width="15.7109375" style="25" customWidth="1"/>
    <col min="4098" max="4098" width="70.7109375" style="25" customWidth="1"/>
    <col min="4099" max="4100" width="20.7109375" style="25" customWidth="1"/>
    <col min="4101" max="4352" width="9.140625" style="25"/>
    <col min="4353" max="4353" width="15.7109375" style="25" customWidth="1"/>
    <col min="4354" max="4354" width="70.7109375" style="25" customWidth="1"/>
    <col min="4355" max="4356" width="20.7109375" style="25" customWidth="1"/>
    <col min="4357" max="4608" width="9.140625" style="25"/>
    <col min="4609" max="4609" width="15.7109375" style="25" customWidth="1"/>
    <col min="4610" max="4610" width="70.7109375" style="25" customWidth="1"/>
    <col min="4611" max="4612" width="20.7109375" style="25" customWidth="1"/>
    <col min="4613" max="4864" width="9.140625" style="25"/>
    <col min="4865" max="4865" width="15.7109375" style="25" customWidth="1"/>
    <col min="4866" max="4866" width="70.7109375" style="25" customWidth="1"/>
    <col min="4867" max="4868" width="20.7109375" style="25" customWidth="1"/>
    <col min="4869" max="5120" width="9.140625" style="25"/>
    <col min="5121" max="5121" width="15.7109375" style="25" customWidth="1"/>
    <col min="5122" max="5122" width="70.7109375" style="25" customWidth="1"/>
    <col min="5123" max="5124" width="20.7109375" style="25" customWidth="1"/>
    <col min="5125" max="5376" width="9.140625" style="25"/>
    <col min="5377" max="5377" width="15.7109375" style="25" customWidth="1"/>
    <col min="5378" max="5378" width="70.7109375" style="25" customWidth="1"/>
    <col min="5379" max="5380" width="20.7109375" style="25" customWidth="1"/>
    <col min="5381" max="5632" width="9.140625" style="25"/>
    <col min="5633" max="5633" width="15.7109375" style="25" customWidth="1"/>
    <col min="5634" max="5634" width="70.7109375" style="25" customWidth="1"/>
    <col min="5635" max="5636" width="20.7109375" style="25" customWidth="1"/>
    <col min="5637" max="5888" width="9.140625" style="25"/>
    <col min="5889" max="5889" width="15.7109375" style="25" customWidth="1"/>
    <col min="5890" max="5890" width="70.7109375" style="25" customWidth="1"/>
    <col min="5891" max="5892" width="20.7109375" style="25" customWidth="1"/>
    <col min="5893" max="6144" width="9.140625" style="25"/>
    <col min="6145" max="6145" width="15.7109375" style="25" customWidth="1"/>
    <col min="6146" max="6146" width="70.7109375" style="25" customWidth="1"/>
    <col min="6147" max="6148" width="20.7109375" style="25" customWidth="1"/>
    <col min="6149" max="6400" width="9.140625" style="25"/>
    <col min="6401" max="6401" width="15.7109375" style="25" customWidth="1"/>
    <col min="6402" max="6402" width="70.7109375" style="25" customWidth="1"/>
    <col min="6403" max="6404" width="20.7109375" style="25" customWidth="1"/>
    <col min="6405" max="6656" width="9.140625" style="25"/>
    <col min="6657" max="6657" width="15.7109375" style="25" customWidth="1"/>
    <col min="6658" max="6658" width="70.7109375" style="25" customWidth="1"/>
    <col min="6659" max="6660" width="20.7109375" style="25" customWidth="1"/>
    <col min="6661" max="6912" width="9.140625" style="25"/>
    <col min="6913" max="6913" width="15.7109375" style="25" customWidth="1"/>
    <col min="6914" max="6914" width="70.7109375" style="25" customWidth="1"/>
    <col min="6915" max="6916" width="20.7109375" style="25" customWidth="1"/>
    <col min="6917" max="7168" width="9.140625" style="25"/>
    <col min="7169" max="7169" width="15.7109375" style="25" customWidth="1"/>
    <col min="7170" max="7170" width="70.7109375" style="25" customWidth="1"/>
    <col min="7171" max="7172" width="20.7109375" style="25" customWidth="1"/>
    <col min="7173" max="7424" width="9.140625" style="25"/>
    <col min="7425" max="7425" width="15.7109375" style="25" customWidth="1"/>
    <col min="7426" max="7426" width="70.7109375" style="25" customWidth="1"/>
    <col min="7427" max="7428" width="20.7109375" style="25" customWidth="1"/>
    <col min="7429" max="7680" width="9.140625" style="25"/>
    <col min="7681" max="7681" width="15.7109375" style="25" customWidth="1"/>
    <col min="7682" max="7682" width="70.7109375" style="25" customWidth="1"/>
    <col min="7683" max="7684" width="20.7109375" style="25" customWidth="1"/>
    <col min="7685" max="7936" width="9.140625" style="25"/>
    <col min="7937" max="7937" width="15.7109375" style="25" customWidth="1"/>
    <col min="7938" max="7938" width="70.7109375" style="25" customWidth="1"/>
    <col min="7939" max="7940" width="20.7109375" style="25" customWidth="1"/>
    <col min="7941" max="8192" width="9.140625" style="25"/>
    <col min="8193" max="8193" width="15.7109375" style="25" customWidth="1"/>
    <col min="8194" max="8194" width="70.7109375" style="25" customWidth="1"/>
    <col min="8195" max="8196" width="20.7109375" style="25" customWidth="1"/>
    <col min="8197" max="8448" width="9.140625" style="25"/>
    <col min="8449" max="8449" width="15.7109375" style="25" customWidth="1"/>
    <col min="8450" max="8450" width="70.7109375" style="25" customWidth="1"/>
    <col min="8451" max="8452" width="20.7109375" style="25" customWidth="1"/>
    <col min="8453" max="8704" width="9.140625" style="25"/>
    <col min="8705" max="8705" width="15.7109375" style="25" customWidth="1"/>
    <col min="8706" max="8706" width="70.7109375" style="25" customWidth="1"/>
    <col min="8707" max="8708" width="20.7109375" style="25" customWidth="1"/>
    <col min="8709" max="8960" width="9.140625" style="25"/>
    <col min="8961" max="8961" width="15.7109375" style="25" customWidth="1"/>
    <col min="8962" max="8962" width="70.7109375" style="25" customWidth="1"/>
    <col min="8963" max="8964" width="20.7109375" style="25" customWidth="1"/>
    <col min="8965" max="9216" width="9.140625" style="25"/>
    <col min="9217" max="9217" width="15.7109375" style="25" customWidth="1"/>
    <col min="9218" max="9218" width="70.7109375" style="25" customWidth="1"/>
    <col min="9219" max="9220" width="20.7109375" style="25" customWidth="1"/>
    <col min="9221" max="9472" width="9.140625" style="25"/>
    <col min="9473" max="9473" width="15.7109375" style="25" customWidth="1"/>
    <col min="9474" max="9474" width="70.7109375" style="25" customWidth="1"/>
    <col min="9475" max="9476" width="20.7109375" style="25" customWidth="1"/>
    <col min="9477" max="9728" width="9.140625" style="25"/>
    <col min="9729" max="9729" width="15.7109375" style="25" customWidth="1"/>
    <col min="9730" max="9730" width="70.7109375" style="25" customWidth="1"/>
    <col min="9731" max="9732" width="20.7109375" style="25" customWidth="1"/>
    <col min="9733" max="9984" width="9.140625" style="25"/>
    <col min="9985" max="9985" width="15.7109375" style="25" customWidth="1"/>
    <col min="9986" max="9986" width="70.7109375" style="25" customWidth="1"/>
    <col min="9987" max="9988" width="20.7109375" style="25" customWidth="1"/>
    <col min="9989" max="10240" width="9.140625" style="25"/>
    <col min="10241" max="10241" width="15.7109375" style="25" customWidth="1"/>
    <col min="10242" max="10242" width="70.7109375" style="25" customWidth="1"/>
    <col min="10243" max="10244" width="20.7109375" style="25" customWidth="1"/>
    <col min="10245" max="10496" width="9.140625" style="25"/>
    <col min="10497" max="10497" width="15.7109375" style="25" customWidth="1"/>
    <col min="10498" max="10498" width="70.7109375" style="25" customWidth="1"/>
    <col min="10499" max="10500" width="20.7109375" style="25" customWidth="1"/>
    <col min="10501" max="10752" width="9.140625" style="25"/>
    <col min="10753" max="10753" width="15.7109375" style="25" customWidth="1"/>
    <col min="10754" max="10754" width="70.7109375" style="25" customWidth="1"/>
    <col min="10755" max="10756" width="20.7109375" style="25" customWidth="1"/>
    <col min="10757" max="11008" width="9.140625" style="25"/>
    <col min="11009" max="11009" width="15.7109375" style="25" customWidth="1"/>
    <col min="11010" max="11010" width="70.7109375" style="25" customWidth="1"/>
    <col min="11011" max="11012" width="20.7109375" style="25" customWidth="1"/>
    <col min="11013" max="11264" width="9.140625" style="25"/>
    <col min="11265" max="11265" width="15.7109375" style="25" customWidth="1"/>
    <col min="11266" max="11266" width="70.7109375" style="25" customWidth="1"/>
    <col min="11267" max="11268" width="20.7109375" style="25" customWidth="1"/>
    <col min="11269" max="11520" width="9.140625" style="25"/>
    <col min="11521" max="11521" width="15.7109375" style="25" customWidth="1"/>
    <col min="11522" max="11522" width="70.7109375" style="25" customWidth="1"/>
    <col min="11523" max="11524" width="20.7109375" style="25" customWidth="1"/>
    <col min="11525" max="11776" width="9.140625" style="25"/>
    <col min="11777" max="11777" width="15.7109375" style="25" customWidth="1"/>
    <col min="11778" max="11778" width="70.7109375" style="25" customWidth="1"/>
    <col min="11779" max="11780" width="20.7109375" style="25" customWidth="1"/>
    <col min="11781" max="12032" width="9.140625" style="25"/>
    <col min="12033" max="12033" width="15.7109375" style="25" customWidth="1"/>
    <col min="12034" max="12034" width="70.7109375" style="25" customWidth="1"/>
    <col min="12035" max="12036" width="20.7109375" style="25" customWidth="1"/>
    <col min="12037" max="12288" width="9.140625" style="25"/>
    <col min="12289" max="12289" width="15.7109375" style="25" customWidth="1"/>
    <col min="12290" max="12290" width="70.7109375" style="25" customWidth="1"/>
    <col min="12291" max="12292" width="20.7109375" style="25" customWidth="1"/>
    <col min="12293" max="12544" width="9.140625" style="25"/>
    <col min="12545" max="12545" width="15.7109375" style="25" customWidth="1"/>
    <col min="12546" max="12546" width="70.7109375" style="25" customWidth="1"/>
    <col min="12547" max="12548" width="20.7109375" style="25" customWidth="1"/>
    <col min="12549" max="12800" width="9.140625" style="25"/>
    <col min="12801" max="12801" width="15.7109375" style="25" customWidth="1"/>
    <col min="12802" max="12802" width="70.7109375" style="25" customWidth="1"/>
    <col min="12803" max="12804" width="20.7109375" style="25" customWidth="1"/>
    <col min="12805" max="13056" width="9.140625" style="25"/>
    <col min="13057" max="13057" width="15.7109375" style="25" customWidth="1"/>
    <col min="13058" max="13058" width="70.7109375" style="25" customWidth="1"/>
    <col min="13059" max="13060" width="20.7109375" style="25" customWidth="1"/>
    <col min="13061" max="13312" width="9.140625" style="25"/>
    <col min="13313" max="13313" width="15.7109375" style="25" customWidth="1"/>
    <col min="13314" max="13314" width="70.7109375" style="25" customWidth="1"/>
    <col min="13315" max="13316" width="20.7109375" style="25" customWidth="1"/>
    <col min="13317" max="13568" width="9.140625" style="25"/>
    <col min="13569" max="13569" width="15.7109375" style="25" customWidth="1"/>
    <col min="13570" max="13570" width="70.7109375" style="25" customWidth="1"/>
    <col min="13571" max="13572" width="20.7109375" style="25" customWidth="1"/>
    <col min="13573" max="13824" width="9.140625" style="25"/>
    <col min="13825" max="13825" width="15.7109375" style="25" customWidth="1"/>
    <col min="13826" max="13826" width="70.7109375" style="25" customWidth="1"/>
    <col min="13827" max="13828" width="20.7109375" style="25" customWidth="1"/>
    <col min="13829" max="14080" width="9.140625" style="25"/>
    <col min="14081" max="14081" width="15.7109375" style="25" customWidth="1"/>
    <col min="14082" max="14082" width="70.7109375" style="25" customWidth="1"/>
    <col min="14083" max="14084" width="20.7109375" style="25" customWidth="1"/>
    <col min="14085" max="14336" width="9.140625" style="25"/>
    <col min="14337" max="14337" width="15.7109375" style="25" customWidth="1"/>
    <col min="14338" max="14338" width="70.7109375" style="25" customWidth="1"/>
    <col min="14339" max="14340" width="20.7109375" style="25" customWidth="1"/>
    <col min="14341" max="14592" width="9.140625" style="25"/>
    <col min="14593" max="14593" width="15.7109375" style="25" customWidth="1"/>
    <col min="14594" max="14594" width="70.7109375" style="25" customWidth="1"/>
    <col min="14595" max="14596" width="20.7109375" style="25" customWidth="1"/>
    <col min="14597" max="14848" width="9.140625" style="25"/>
    <col min="14849" max="14849" width="15.7109375" style="25" customWidth="1"/>
    <col min="14850" max="14850" width="70.7109375" style="25" customWidth="1"/>
    <col min="14851" max="14852" width="20.7109375" style="25" customWidth="1"/>
    <col min="14853" max="15104" width="9.140625" style="25"/>
    <col min="15105" max="15105" width="15.7109375" style="25" customWidth="1"/>
    <col min="15106" max="15106" width="70.7109375" style="25" customWidth="1"/>
    <col min="15107" max="15108" width="20.7109375" style="25" customWidth="1"/>
    <col min="15109" max="15360" width="9.140625" style="25"/>
    <col min="15361" max="15361" width="15.7109375" style="25" customWidth="1"/>
    <col min="15362" max="15362" width="70.7109375" style="25" customWidth="1"/>
    <col min="15363" max="15364" width="20.7109375" style="25" customWidth="1"/>
    <col min="15365" max="15616" width="9.140625" style="25"/>
    <col min="15617" max="15617" width="15.7109375" style="25" customWidth="1"/>
    <col min="15618" max="15618" width="70.7109375" style="25" customWidth="1"/>
    <col min="15619" max="15620" width="20.7109375" style="25" customWidth="1"/>
    <col min="15621" max="15872" width="9.140625" style="25"/>
    <col min="15873" max="15873" width="15.7109375" style="25" customWidth="1"/>
    <col min="15874" max="15874" width="70.7109375" style="25" customWidth="1"/>
    <col min="15875" max="15876" width="20.7109375" style="25" customWidth="1"/>
    <col min="15877" max="16128" width="9.140625" style="25"/>
    <col min="16129" max="16129" width="15.7109375" style="25" customWidth="1"/>
    <col min="16130" max="16130" width="70.7109375" style="25" customWidth="1"/>
    <col min="16131" max="16132" width="20.7109375" style="25" customWidth="1"/>
    <col min="16133" max="16384" width="9.140625" style="25"/>
  </cols>
  <sheetData>
    <row r="1" spans="1:4" s="63" customFormat="1" ht="15" customHeight="1" x14ac:dyDescent="0.2">
      <c r="A1" s="61"/>
      <c r="B1" s="62"/>
      <c r="C1" s="62"/>
      <c r="D1" s="62"/>
    </row>
    <row r="2" spans="1:4" s="63" customFormat="1" ht="15" customHeight="1" x14ac:dyDescent="0.2">
      <c r="A2" s="61"/>
      <c r="B2" s="62"/>
      <c r="C2" s="62"/>
      <c r="D2" s="62"/>
    </row>
    <row r="3" spans="1:4" s="63" customFormat="1" ht="15" customHeight="1" x14ac:dyDescent="0.2">
      <c r="A3" s="61"/>
      <c r="B3" s="62"/>
      <c r="C3" s="62"/>
      <c r="D3" s="62"/>
    </row>
    <row r="4" spans="1:4" s="63" customFormat="1" ht="15" customHeight="1" x14ac:dyDescent="0.2">
      <c r="A4" s="108"/>
      <c r="B4" s="108"/>
      <c r="C4" s="108"/>
      <c r="D4" s="108"/>
    </row>
    <row r="5" spans="1:4" s="63" customFormat="1" ht="15" customHeight="1" x14ac:dyDescent="0.25">
      <c r="A5" s="107"/>
      <c r="B5" s="107"/>
      <c r="C5" s="107"/>
      <c r="D5" s="107"/>
    </row>
    <row r="6" spans="1:4" s="63" customFormat="1" ht="30" customHeight="1" x14ac:dyDescent="0.2">
      <c r="A6" s="712" t="str">
        <f>PLANILHA!$A$8</f>
        <v>OBJETO: "Implantação do Sistema de Proteção contra Descargas Atmosféricas - SPDA na Casa de Saúde Santa Marcelina"</v>
      </c>
      <c r="B6" s="712"/>
      <c r="C6" s="712"/>
      <c r="D6" s="712"/>
    </row>
    <row r="7" spans="1:4" s="63" customFormat="1" ht="15" customHeight="1" x14ac:dyDescent="0.2">
      <c r="A7" s="21" t="str">
        <f>PLANILHA!$A$9</f>
        <v>Endereço: Rodovia BR 364, km 17, Zona Rural</v>
      </c>
      <c r="B7" s="62"/>
      <c r="C7" s="62"/>
      <c r="D7" s="62"/>
    </row>
    <row r="8" spans="1:4" s="63" customFormat="1" ht="15" customHeight="1" x14ac:dyDescent="0.2">
      <c r="A8" s="21" t="str">
        <f>PLANILHA!$A$10</f>
        <v>Local: Porto Velho-RO</v>
      </c>
      <c r="B8" s="62"/>
      <c r="C8" s="62"/>
      <c r="D8" s="62"/>
    </row>
    <row r="9" spans="1:4" s="63" customFormat="1" ht="15" customHeight="1" x14ac:dyDescent="0.2">
      <c r="A9" s="21" t="str">
        <f>PLANILHA!$A$11</f>
        <v>Data: Julho/2020</v>
      </c>
      <c r="B9" s="62"/>
      <c r="C9" s="62"/>
      <c r="D9" s="62"/>
    </row>
    <row r="10" spans="1:4" ht="8.1" customHeight="1" x14ac:dyDescent="0.2">
      <c r="A10" s="27"/>
      <c r="B10" s="26"/>
      <c r="C10" s="27"/>
      <c r="D10" s="28"/>
    </row>
    <row r="11" spans="1:4" ht="15" customHeight="1" x14ac:dyDescent="0.2">
      <c r="A11" s="64" t="s">
        <v>50</v>
      </c>
      <c r="B11" s="26"/>
      <c r="C11" s="27"/>
      <c r="D11" s="28"/>
    </row>
    <row r="12" spans="1:4" ht="8.1" customHeight="1" x14ac:dyDescent="0.2">
      <c r="A12" s="29"/>
      <c r="B12" s="30"/>
      <c r="C12" s="29"/>
      <c r="D12" s="31"/>
    </row>
    <row r="13" spans="1:4" ht="15" x14ac:dyDescent="0.25">
      <c r="A13" s="102" t="s">
        <v>29</v>
      </c>
      <c r="B13" s="102" t="s">
        <v>41</v>
      </c>
      <c r="C13" s="102" t="s">
        <v>51</v>
      </c>
      <c r="D13" s="102" t="s">
        <v>52</v>
      </c>
    </row>
    <row r="14" spans="1:4" x14ac:dyDescent="0.2">
      <c r="A14" s="81"/>
      <c r="B14" s="82"/>
      <c r="C14" s="82"/>
      <c r="D14" s="83"/>
    </row>
    <row r="15" spans="1:4" ht="15" x14ac:dyDescent="0.25">
      <c r="A15" s="765" t="s">
        <v>53</v>
      </c>
      <c r="B15" s="766"/>
      <c r="C15" s="766"/>
      <c r="D15" s="767"/>
    </row>
    <row r="16" spans="1:4" x14ac:dyDescent="0.2">
      <c r="A16" s="65" t="s">
        <v>54</v>
      </c>
      <c r="B16" s="66" t="s">
        <v>55</v>
      </c>
      <c r="C16" s="67">
        <v>0</v>
      </c>
      <c r="D16" s="68">
        <v>0</v>
      </c>
    </row>
    <row r="17" spans="1:4" x14ac:dyDescent="0.2">
      <c r="A17" s="69" t="s">
        <v>56</v>
      </c>
      <c r="B17" s="70" t="s">
        <v>57</v>
      </c>
      <c r="C17" s="71">
        <v>1.5</v>
      </c>
      <c r="D17" s="72">
        <v>1.5</v>
      </c>
    </row>
    <row r="18" spans="1:4" x14ac:dyDescent="0.2">
      <c r="A18" s="69" t="s">
        <v>58</v>
      </c>
      <c r="B18" s="70" t="s">
        <v>59</v>
      </c>
      <c r="C18" s="71">
        <v>1</v>
      </c>
      <c r="D18" s="72">
        <v>1</v>
      </c>
    </row>
    <row r="19" spans="1:4" x14ac:dyDescent="0.2">
      <c r="A19" s="69" t="s">
        <v>60</v>
      </c>
      <c r="B19" s="70" t="s">
        <v>61</v>
      </c>
      <c r="C19" s="71">
        <v>0.2</v>
      </c>
      <c r="D19" s="72">
        <v>0.2</v>
      </c>
    </row>
    <row r="20" spans="1:4" x14ac:dyDescent="0.2">
      <c r="A20" s="69" t="s">
        <v>62</v>
      </c>
      <c r="B20" s="70" t="s">
        <v>63</v>
      </c>
      <c r="C20" s="71">
        <v>0.6</v>
      </c>
      <c r="D20" s="72">
        <v>0.6</v>
      </c>
    </row>
    <row r="21" spans="1:4" x14ac:dyDescent="0.2">
      <c r="A21" s="69" t="s">
        <v>64</v>
      </c>
      <c r="B21" s="70" t="s">
        <v>65</v>
      </c>
      <c r="C21" s="71">
        <v>2.5</v>
      </c>
      <c r="D21" s="72">
        <v>2.5</v>
      </c>
    </row>
    <row r="22" spans="1:4" x14ac:dyDescent="0.2">
      <c r="A22" s="69" t="s">
        <v>66</v>
      </c>
      <c r="B22" s="70" t="s">
        <v>67</v>
      </c>
      <c r="C22" s="71">
        <v>3</v>
      </c>
      <c r="D22" s="72">
        <v>3</v>
      </c>
    </row>
    <row r="23" spans="1:4" x14ac:dyDescent="0.2">
      <c r="A23" s="69" t="s">
        <v>68</v>
      </c>
      <c r="B23" s="70" t="s">
        <v>69</v>
      </c>
      <c r="C23" s="71">
        <v>8</v>
      </c>
      <c r="D23" s="72">
        <v>8</v>
      </c>
    </row>
    <row r="24" spans="1:4" x14ac:dyDescent="0.2">
      <c r="A24" s="73" t="s">
        <v>70</v>
      </c>
      <c r="B24" s="74" t="s">
        <v>71</v>
      </c>
      <c r="C24" s="75">
        <v>0</v>
      </c>
      <c r="D24" s="76">
        <v>0</v>
      </c>
    </row>
    <row r="25" spans="1:4" x14ac:dyDescent="0.2">
      <c r="A25" s="84" t="s">
        <v>34</v>
      </c>
      <c r="B25" s="85" t="s">
        <v>72</v>
      </c>
      <c r="C25" s="86">
        <f>ROUND(SUM(C16:C24),2)</f>
        <v>16.8</v>
      </c>
      <c r="D25" s="86">
        <f>ROUND(SUM(D16:D24),2)</f>
        <v>16.8</v>
      </c>
    </row>
    <row r="26" spans="1:4" x14ac:dyDescent="0.2">
      <c r="A26" s="77"/>
      <c r="B26" s="78"/>
      <c r="C26" s="79"/>
      <c r="D26" s="80"/>
    </row>
    <row r="27" spans="1:4" ht="15" x14ac:dyDescent="0.25">
      <c r="A27" s="765" t="s">
        <v>73</v>
      </c>
      <c r="B27" s="766"/>
      <c r="C27" s="766"/>
      <c r="D27" s="767"/>
    </row>
    <row r="28" spans="1:4" x14ac:dyDescent="0.2">
      <c r="A28" s="65" t="s">
        <v>74</v>
      </c>
      <c r="B28" s="66" t="s">
        <v>75</v>
      </c>
      <c r="C28" s="67">
        <v>18.07</v>
      </c>
      <c r="D28" s="68">
        <v>0</v>
      </c>
    </row>
    <row r="29" spans="1:4" x14ac:dyDescent="0.2">
      <c r="A29" s="69" t="s">
        <v>76</v>
      </c>
      <c r="B29" s="70" t="s">
        <v>77</v>
      </c>
      <c r="C29" s="71">
        <v>4.84</v>
      </c>
      <c r="D29" s="72">
        <v>0</v>
      </c>
    </row>
    <row r="30" spans="1:4" x14ac:dyDescent="0.2">
      <c r="A30" s="69" t="s">
        <v>78</v>
      </c>
      <c r="B30" s="70" t="s">
        <v>80</v>
      </c>
      <c r="C30" s="71">
        <v>0.93</v>
      </c>
      <c r="D30" s="72">
        <v>0.69</v>
      </c>
    </row>
    <row r="31" spans="1:4" x14ac:dyDescent="0.2">
      <c r="A31" s="69" t="s">
        <v>79</v>
      </c>
      <c r="B31" s="70" t="s">
        <v>82</v>
      </c>
      <c r="C31" s="71">
        <v>11.2</v>
      </c>
      <c r="D31" s="72">
        <v>8.33</v>
      </c>
    </row>
    <row r="32" spans="1:4" x14ac:dyDescent="0.2">
      <c r="A32" s="69" t="s">
        <v>81</v>
      </c>
      <c r="B32" s="70" t="s">
        <v>84</v>
      </c>
      <c r="C32" s="71">
        <v>0.09</v>
      </c>
      <c r="D32" s="72">
        <v>0.06</v>
      </c>
    </row>
    <row r="33" spans="1:4" x14ac:dyDescent="0.2">
      <c r="A33" s="69" t="s">
        <v>83</v>
      </c>
      <c r="B33" s="70" t="s">
        <v>186</v>
      </c>
      <c r="C33" s="71">
        <v>0.75</v>
      </c>
      <c r="D33" s="72">
        <v>0.56000000000000005</v>
      </c>
    </row>
    <row r="34" spans="1:4" x14ac:dyDescent="0.2">
      <c r="A34" s="69" t="s">
        <v>85</v>
      </c>
      <c r="B34" s="70" t="s">
        <v>187</v>
      </c>
      <c r="C34" s="71">
        <v>1.65</v>
      </c>
      <c r="D34" s="72">
        <v>0</v>
      </c>
    </row>
    <row r="35" spans="1:4" x14ac:dyDescent="0.2">
      <c r="A35" s="69" t="s">
        <v>183</v>
      </c>
      <c r="B35" s="70" t="s">
        <v>188</v>
      </c>
      <c r="C35" s="71">
        <v>0.13</v>
      </c>
      <c r="D35" s="72">
        <v>0.09</v>
      </c>
    </row>
    <row r="36" spans="1:4" x14ac:dyDescent="0.2">
      <c r="A36" s="69" t="s">
        <v>184</v>
      </c>
      <c r="B36" s="190" t="s">
        <v>189</v>
      </c>
      <c r="C36" s="191">
        <v>13.12</v>
      </c>
      <c r="D36" s="192">
        <v>9.77</v>
      </c>
    </row>
    <row r="37" spans="1:4" x14ac:dyDescent="0.2">
      <c r="A37" s="69" t="s">
        <v>185</v>
      </c>
      <c r="B37" s="74" t="s">
        <v>190</v>
      </c>
      <c r="C37" s="75">
        <v>0.03</v>
      </c>
      <c r="D37" s="76">
        <v>0.02</v>
      </c>
    </row>
    <row r="38" spans="1:4" x14ac:dyDescent="0.2">
      <c r="A38" s="84" t="s">
        <v>48</v>
      </c>
      <c r="B38" s="85" t="s">
        <v>86</v>
      </c>
      <c r="C38" s="86">
        <f>ROUND(SUM(C28:C37),2)</f>
        <v>50.81</v>
      </c>
      <c r="D38" s="86">
        <f>ROUND(SUM(D28:D37),2)</f>
        <v>19.52</v>
      </c>
    </row>
    <row r="39" spans="1:4" x14ac:dyDescent="0.2">
      <c r="A39" s="77"/>
      <c r="B39" s="78"/>
      <c r="C39" s="79"/>
      <c r="D39" s="80"/>
    </row>
    <row r="40" spans="1:4" ht="15" x14ac:dyDescent="0.25">
      <c r="A40" s="765" t="s">
        <v>87</v>
      </c>
      <c r="B40" s="766"/>
      <c r="C40" s="766"/>
      <c r="D40" s="767"/>
    </row>
    <row r="41" spans="1:4" x14ac:dyDescent="0.2">
      <c r="A41" s="65" t="s">
        <v>88</v>
      </c>
      <c r="B41" s="66" t="s">
        <v>195</v>
      </c>
      <c r="C41" s="67">
        <v>8.57</v>
      </c>
      <c r="D41" s="68">
        <v>6.38</v>
      </c>
    </row>
    <row r="42" spans="1:4" x14ac:dyDescent="0.2">
      <c r="A42" s="65" t="s">
        <v>89</v>
      </c>
      <c r="B42" s="70" t="s">
        <v>196</v>
      </c>
      <c r="C42" s="193">
        <v>0.46</v>
      </c>
      <c r="D42" s="194">
        <v>0.34</v>
      </c>
    </row>
    <row r="43" spans="1:4" x14ac:dyDescent="0.2">
      <c r="A43" s="65" t="s">
        <v>191</v>
      </c>
      <c r="B43" s="74" t="s">
        <v>194</v>
      </c>
      <c r="C43" s="193">
        <v>1.92</v>
      </c>
      <c r="D43" s="194">
        <v>1.43</v>
      </c>
    </row>
    <row r="44" spans="1:4" x14ac:dyDescent="0.2">
      <c r="A44" s="65" t="s">
        <v>192</v>
      </c>
      <c r="B44" s="70" t="s">
        <v>94</v>
      </c>
      <c r="C44" s="193">
        <v>5.32</v>
      </c>
      <c r="D44" s="194">
        <v>3.96</v>
      </c>
    </row>
    <row r="45" spans="1:4" x14ac:dyDescent="0.2">
      <c r="A45" s="65" t="s">
        <v>193</v>
      </c>
      <c r="B45" s="74" t="s">
        <v>197</v>
      </c>
      <c r="C45" s="75">
        <v>0.72</v>
      </c>
      <c r="D45" s="76">
        <v>0.54</v>
      </c>
    </row>
    <row r="46" spans="1:4" x14ac:dyDescent="0.2">
      <c r="A46" s="84" t="s">
        <v>36</v>
      </c>
      <c r="B46" s="85" t="s">
        <v>90</v>
      </c>
      <c r="C46" s="86">
        <f>ROUND(SUM(C41:C45),2)</f>
        <v>16.989999999999998</v>
      </c>
      <c r="D46" s="86">
        <f>ROUND(SUM(D41:D45),2)</f>
        <v>12.65</v>
      </c>
    </row>
    <row r="47" spans="1:4" x14ac:dyDescent="0.2">
      <c r="A47" s="77"/>
      <c r="B47" s="78"/>
      <c r="C47" s="79"/>
      <c r="D47" s="80"/>
    </row>
    <row r="48" spans="1:4" ht="15" x14ac:dyDescent="0.25">
      <c r="A48" s="765" t="s">
        <v>91</v>
      </c>
      <c r="B48" s="766"/>
      <c r="C48" s="766"/>
      <c r="D48" s="767"/>
    </row>
    <row r="49" spans="1:4" x14ac:dyDescent="0.2">
      <c r="A49" s="87" t="s">
        <v>92</v>
      </c>
      <c r="B49" s="88" t="s">
        <v>201</v>
      </c>
      <c r="C49" s="89">
        <v>8.5399999999999991</v>
      </c>
      <c r="D49" s="90">
        <v>3.28</v>
      </c>
    </row>
    <row r="50" spans="1:4" ht="28.5" x14ac:dyDescent="0.2">
      <c r="A50" s="87" t="s">
        <v>199</v>
      </c>
      <c r="B50" s="197" t="s">
        <v>200</v>
      </c>
      <c r="C50" s="195">
        <v>0.76</v>
      </c>
      <c r="D50" s="196">
        <v>0.56999999999999995</v>
      </c>
    </row>
    <row r="51" spans="1:4" x14ac:dyDescent="0.2">
      <c r="A51" s="84" t="s">
        <v>93</v>
      </c>
      <c r="B51" s="85" t="s">
        <v>202</v>
      </c>
      <c r="C51" s="86">
        <f>SUM(C49:C50)</f>
        <v>9.2999999999999989</v>
      </c>
      <c r="D51" s="86">
        <f>SUM(D49:D50)</f>
        <v>3.8499999999999996</v>
      </c>
    </row>
    <row r="52" spans="1:4" x14ac:dyDescent="0.2">
      <c r="A52" s="77"/>
      <c r="B52" s="78"/>
      <c r="C52" s="79"/>
      <c r="D52" s="80"/>
    </row>
    <row r="53" spans="1:4" ht="15" x14ac:dyDescent="0.25">
      <c r="A53" s="765" t="s">
        <v>198</v>
      </c>
      <c r="B53" s="766"/>
      <c r="C53" s="766"/>
      <c r="D53" s="767"/>
    </row>
    <row r="54" spans="1:4" x14ac:dyDescent="0.2">
      <c r="A54" s="87" t="s">
        <v>203</v>
      </c>
      <c r="B54" s="88"/>
      <c r="C54" s="89">
        <v>0</v>
      </c>
      <c r="D54" s="90">
        <v>0</v>
      </c>
    </row>
    <row r="55" spans="1:4" x14ac:dyDescent="0.2">
      <c r="A55" s="84" t="s">
        <v>204</v>
      </c>
      <c r="B55" s="85" t="s">
        <v>205</v>
      </c>
      <c r="C55" s="86">
        <f>SUM(C54:C54)</f>
        <v>0</v>
      </c>
      <c r="D55" s="86">
        <f>SUM(D54:D54)</f>
        <v>0</v>
      </c>
    </row>
    <row r="56" spans="1:4" x14ac:dyDescent="0.2">
      <c r="A56" s="91"/>
      <c r="B56" s="78"/>
      <c r="C56" s="78"/>
      <c r="D56" s="92"/>
    </row>
    <row r="57" spans="1:4" ht="15" x14ac:dyDescent="0.25">
      <c r="A57" s="105"/>
      <c r="B57" s="106" t="s">
        <v>206</v>
      </c>
      <c r="C57" s="198">
        <f>ROUND(SUM(C25+C38+C46+C51+C55),2)</f>
        <v>93.9</v>
      </c>
      <c r="D57" s="198">
        <f>ROUND(SUM(D25+D38+D46+D51+D55),2)</f>
        <v>52.82</v>
      </c>
    </row>
    <row r="58" spans="1:4" x14ac:dyDescent="0.2">
      <c r="A58" s="93"/>
      <c r="B58" s="94"/>
      <c r="C58" s="94"/>
      <c r="D58" s="95"/>
    </row>
    <row r="59" spans="1:4" x14ac:dyDescent="0.2">
      <c r="A59" s="91"/>
      <c r="B59" s="78"/>
      <c r="C59" s="78"/>
      <c r="D59" s="92"/>
    </row>
    <row r="60" spans="1:4" x14ac:dyDescent="0.2">
      <c r="A60" s="91"/>
      <c r="B60" s="78"/>
      <c r="C60" s="78"/>
      <c r="D60" s="92"/>
    </row>
    <row r="61" spans="1:4" x14ac:dyDescent="0.2">
      <c r="A61" s="91"/>
      <c r="B61" s="78"/>
      <c r="C61" s="78"/>
      <c r="D61" s="92"/>
    </row>
    <row r="62" spans="1:4" x14ac:dyDescent="0.2">
      <c r="A62" s="91"/>
      <c r="B62" s="78"/>
      <c r="C62" s="78"/>
      <c r="D62" s="92"/>
    </row>
    <row r="63" spans="1:4" x14ac:dyDescent="0.2">
      <c r="A63" s="96"/>
      <c r="B63" s="97"/>
      <c r="C63" s="97"/>
      <c r="D63" s="98"/>
    </row>
    <row r="64" spans="1:4" x14ac:dyDescent="0.2">
      <c r="A64" s="56"/>
      <c r="B64" s="56"/>
      <c r="C64" s="56"/>
      <c r="D64" s="56"/>
    </row>
  </sheetData>
  <mergeCells count="6">
    <mergeCell ref="A15:D15"/>
    <mergeCell ref="A27:D27"/>
    <mergeCell ref="A40:D40"/>
    <mergeCell ref="A53:D53"/>
    <mergeCell ref="A6:D6"/>
    <mergeCell ref="A48:D48"/>
  </mergeCells>
  <printOptions horizontalCentered="1"/>
  <pageMargins left="0.59055118110236227" right="0.39370078740157483" top="0.78740157480314965" bottom="0.78740157480314965" header="0.31496062992125984" footer="0.31496062992125984"/>
  <pageSetup paperSize="9" scale="70" orientation="portrait" r:id="rId1"/>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6"/>
  <sheetViews>
    <sheetView showZeros="0" tabSelected="1" view="pageBreakPreview" zoomScaleNormal="115" zoomScaleSheetLayoutView="100" zoomScalePageLayoutView="85" workbookViewId="0">
      <selection activeCell="D12" sqref="D12"/>
    </sheetView>
  </sheetViews>
  <sheetFormatPr defaultColWidth="9.140625" defaultRowHeight="14.25" x14ac:dyDescent="0.2"/>
  <cols>
    <col min="1" max="1" width="8.7109375" style="250" customWidth="1"/>
    <col min="2" max="2" width="14.7109375" style="654" customWidth="1"/>
    <col min="3" max="3" width="64.7109375" style="250" customWidth="1"/>
    <col min="4" max="4" width="7.140625" style="250" customWidth="1"/>
    <col min="5" max="5" width="10.28515625" style="286" customWidth="1"/>
    <col min="6" max="8" width="11.7109375" style="286" customWidth="1"/>
    <col min="9" max="9" width="13.85546875" style="286" customWidth="1"/>
    <col min="10" max="10" width="5.7109375" style="250" customWidth="1"/>
    <col min="11" max="11" width="11.28515625" style="250" bestFit="1" customWidth="1"/>
    <col min="12" max="16384" width="9.140625" style="250"/>
  </cols>
  <sheetData>
    <row r="1" spans="1:9" s="243" customFormat="1" ht="15" x14ac:dyDescent="0.25">
      <c r="A1" s="451"/>
      <c r="B1" s="452"/>
      <c r="C1" s="453"/>
      <c r="D1" s="453"/>
      <c r="E1" s="453"/>
      <c r="F1" s="453"/>
      <c r="G1" s="453"/>
      <c r="H1" s="453"/>
      <c r="I1" s="454"/>
    </row>
    <row r="2" spans="1:9" s="243" customFormat="1" ht="15" x14ac:dyDescent="0.25">
      <c r="A2" s="455"/>
      <c r="B2" s="241"/>
      <c r="C2" s="242"/>
      <c r="D2" s="242"/>
      <c r="E2" s="242"/>
      <c r="F2" s="242"/>
      <c r="G2" s="242"/>
      <c r="H2" s="242"/>
      <c r="I2" s="456"/>
    </row>
    <row r="3" spans="1:9" s="243" customFormat="1" ht="15" x14ac:dyDescent="0.25">
      <c r="A3" s="455"/>
      <c r="B3" s="241"/>
      <c r="C3" s="242"/>
      <c r="D3" s="242"/>
      <c r="E3" s="242"/>
      <c r="F3" s="242"/>
      <c r="G3" s="242"/>
      <c r="H3" s="242"/>
      <c r="I3" s="456"/>
    </row>
    <row r="4" spans="1:9" s="243" customFormat="1" ht="15" x14ac:dyDescent="0.25">
      <c r="A4" s="455"/>
      <c r="B4" s="241"/>
      <c r="C4" s="242"/>
      <c r="D4" s="242"/>
      <c r="E4" s="242"/>
      <c r="F4" s="242"/>
      <c r="G4" s="242"/>
      <c r="H4" s="242"/>
      <c r="I4" s="456"/>
    </row>
    <row r="5" spans="1:9" s="243" customFormat="1" ht="15" x14ac:dyDescent="0.25">
      <c r="A5" s="455"/>
      <c r="B5" s="241"/>
      <c r="C5" s="242"/>
      <c r="D5" s="242"/>
      <c r="E5" s="242"/>
      <c r="F5" s="242"/>
      <c r="G5" s="242"/>
      <c r="H5" s="242"/>
      <c r="I5" s="456"/>
    </row>
    <row r="6" spans="1:9" s="243" customFormat="1" ht="15" x14ac:dyDescent="0.25">
      <c r="A6" s="455"/>
      <c r="B6" s="241"/>
      <c r="C6" s="242"/>
      <c r="D6" s="242"/>
      <c r="E6" s="242"/>
      <c r="F6" s="242"/>
      <c r="G6" s="242"/>
      <c r="H6" s="242"/>
      <c r="I6" s="456"/>
    </row>
    <row r="7" spans="1:9" s="243" customFormat="1" ht="15" x14ac:dyDescent="0.25">
      <c r="A7" s="457"/>
      <c r="B7" s="639"/>
      <c r="C7" s="458"/>
      <c r="D7" s="458"/>
      <c r="E7" s="458"/>
      <c r="F7" s="458"/>
      <c r="G7" s="458"/>
      <c r="H7" s="458"/>
      <c r="I7" s="459"/>
    </row>
    <row r="8" spans="1:9" s="243" customFormat="1" ht="15" customHeight="1" x14ac:dyDescent="0.25">
      <c r="A8" s="460" t="s">
        <v>260</v>
      </c>
      <c r="B8" s="640"/>
      <c r="C8" s="245"/>
      <c r="D8" s="245"/>
      <c r="E8" s="245"/>
      <c r="F8" s="245"/>
      <c r="G8" s="245"/>
      <c r="H8" s="244"/>
      <c r="I8" s="461"/>
    </row>
    <row r="9" spans="1:9" s="243" customFormat="1" ht="15" x14ac:dyDescent="0.25">
      <c r="A9" s="462" t="s">
        <v>261</v>
      </c>
      <c r="B9" s="641"/>
      <c r="C9" s="247"/>
      <c r="D9" s="248"/>
      <c r="E9" s="247"/>
      <c r="F9" s="247"/>
      <c r="G9" s="247"/>
      <c r="H9" s="249"/>
      <c r="I9" s="463"/>
    </row>
    <row r="10" spans="1:9" s="243" customFormat="1" ht="15" x14ac:dyDescent="0.25">
      <c r="A10" s="462" t="s">
        <v>262</v>
      </c>
      <c r="B10" s="641"/>
      <c r="C10" s="247"/>
      <c r="D10" s="248" t="s">
        <v>99</v>
      </c>
      <c r="E10" s="256"/>
      <c r="F10" s="248"/>
      <c r="G10" s="248"/>
      <c r="H10" s="249"/>
      <c r="I10" s="463"/>
    </row>
    <row r="11" spans="1:9" s="243" customFormat="1" ht="15" x14ac:dyDescent="0.25">
      <c r="A11" s="462" t="s">
        <v>304</v>
      </c>
      <c r="B11" s="641"/>
      <c r="C11" s="248"/>
      <c r="D11" s="464" t="s">
        <v>347</v>
      </c>
      <c r="E11" s="256"/>
      <c r="F11" s="251"/>
      <c r="G11" s="251"/>
      <c r="H11" s="252"/>
      <c r="I11" s="465"/>
    </row>
    <row r="12" spans="1:9" s="243" customFormat="1" ht="15" x14ac:dyDescent="0.25">
      <c r="A12" s="466"/>
      <c r="B12" s="641"/>
      <c r="C12" s="248"/>
      <c r="D12" s="22" t="s">
        <v>303</v>
      </c>
      <c r="E12" s="256"/>
      <c r="F12" s="251"/>
      <c r="G12" s="251"/>
      <c r="H12" s="252"/>
      <c r="I12" s="465"/>
    </row>
    <row r="13" spans="1:9" s="243" customFormat="1" ht="15" customHeight="1" x14ac:dyDescent="0.25">
      <c r="A13" s="467" t="s">
        <v>40</v>
      </c>
      <c r="B13" s="642"/>
      <c r="C13" s="248"/>
      <c r="D13" s="253" t="s">
        <v>100</v>
      </c>
      <c r="E13" s="468"/>
      <c r="F13" s="251"/>
      <c r="G13" s="251"/>
      <c r="H13" s="252"/>
      <c r="I13" s="465"/>
    </row>
    <row r="14" spans="1:9" ht="8.1" customHeight="1" x14ac:dyDescent="0.2">
      <c r="A14" s="469"/>
      <c r="B14" s="255"/>
      <c r="C14" s="255"/>
      <c r="D14" s="255"/>
      <c r="E14" s="255"/>
      <c r="F14" s="255"/>
      <c r="G14" s="255"/>
      <c r="H14" s="255"/>
      <c r="I14" s="470"/>
    </row>
    <row r="15" spans="1:9" ht="15" customHeight="1" x14ac:dyDescent="0.25">
      <c r="A15" s="661" t="s">
        <v>0</v>
      </c>
      <c r="B15" s="412"/>
      <c r="C15" s="660" t="s">
        <v>1</v>
      </c>
      <c r="D15" s="660" t="s">
        <v>2</v>
      </c>
      <c r="E15" s="660" t="s">
        <v>3</v>
      </c>
      <c r="F15" s="658" t="s">
        <v>31</v>
      </c>
      <c r="G15" s="658"/>
      <c r="H15" s="658"/>
      <c r="I15" s="659"/>
    </row>
    <row r="16" spans="1:9" ht="30" x14ac:dyDescent="0.25">
      <c r="A16" s="661"/>
      <c r="B16" s="412"/>
      <c r="C16" s="660"/>
      <c r="D16" s="660"/>
      <c r="E16" s="660"/>
      <c r="F16" s="403" t="s">
        <v>32</v>
      </c>
      <c r="G16" s="407" t="s">
        <v>308</v>
      </c>
      <c r="H16" s="403" t="s">
        <v>4</v>
      </c>
      <c r="I16" s="471" t="s">
        <v>33</v>
      </c>
    </row>
    <row r="17" spans="1:12" ht="15" customHeight="1" x14ac:dyDescent="0.2">
      <c r="A17" s="472"/>
      <c r="B17" s="643"/>
      <c r="C17" s="257"/>
      <c r="D17" s="258"/>
      <c r="E17" s="258"/>
      <c r="F17" s="258"/>
      <c r="G17" s="258"/>
      <c r="H17" s="258"/>
      <c r="I17" s="473"/>
    </row>
    <row r="18" spans="1:12" ht="15" x14ac:dyDescent="0.25">
      <c r="A18" s="474">
        <v>1</v>
      </c>
      <c r="B18" s="644"/>
      <c r="C18" s="288" t="s">
        <v>208</v>
      </c>
      <c r="D18" s="259"/>
      <c r="E18" s="260"/>
      <c r="F18" s="260"/>
      <c r="G18" s="260"/>
      <c r="H18" s="382">
        <f t="shared" ref="H18:H19" si="0">ROUND(E18*F18,2)</f>
        <v>0</v>
      </c>
      <c r="I18" s="475">
        <f>ROUND(SUM(H20:H20),2)</f>
        <v>16438.95</v>
      </c>
    </row>
    <row r="19" spans="1:12" ht="15" x14ac:dyDescent="0.25">
      <c r="A19" s="476" t="s">
        <v>5</v>
      </c>
      <c r="B19" s="645"/>
      <c r="C19" s="262" t="s">
        <v>39</v>
      </c>
      <c r="D19" s="263" t="s">
        <v>7</v>
      </c>
      <c r="E19" s="261"/>
      <c r="F19" s="260"/>
      <c r="G19" s="260"/>
      <c r="H19" s="382">
        <f t="shared" si="0"/>
        <v>0</v>
      </c>
      <c r="I19" s="477"/>
    </row>
    <row r="20" spans="1:12" s="267" customFormat="1" ht="15" x14ac:dyDescent="0.25">
      <c r="A20" s="478" t="s">
        <v>8</v>
      </c>
      <c r="B20" s="646" t="str">
        <f>COMPOSIÇÃO!B10</f>
        <v>COMP.01</v>
      </c>
      <c r="C20" s="289" t="s">
        <v>267</v>
      </c>
      <c r="D20" s="264" t="s">
        <v>38</v>
      </c>
      <c r="E20" s="265">
        <v>3</v>
      </c>
      <c r="F20" s="266">
        <f>COMPOSIÇÃO!G35</f>
        <v>4300.8</v>
      </c>
      <c r="G20" s="266">
        <f>ROUND(F20*(1+'COMPOSIÇÃO BDI'!$C$30),2)</f>
        <v>5479.65</v>
      </c>
      <c r="H20" s="382">
        <f>ROUND(E20*G20,2)</f>
        <v>16438.95</v>
      </c>
      <c r="I20" s="475"/>
    </row>
    <row r="21" spans="1:12" s="267" customFormat="1" ht="15" x14ac:dyDescent="0.25">
      <c r="A21" s="478"/>
      <c r="B21" s="646"/>
      <c r="C21" s="289"/>
      <c r="D21" s="264"/>
      <c r="E21" s="265"/>
      <c r="F21" s="266"/>
      <c r="G21" s="266"/>
      <c r="H21" s="382"/>
      <c r="I21" s="475"/>
    </row>
    <row r="22" spans="1:12" ht="15" x14ac:dyDescent="0.25">
      <c r="A22" s="474">
        <v>2</v>
      </c>
      <c r="B22" s="644"/>
      <c r="C22" s="288" t="s">
        <v>321</v>
      </c>
      <c r="D22" s="259"/>
      <c r="E22" s="260"/>
      <c r="F22" s="260"/>
      <c r="G22" s="260"/>
      <c r="H22" s="382"/>
      <c r="I22" s="475">
        <f>SUM(H23)</f>
        <v>1337.73</v>
      </c>
    </row>
    <row r="23" spans="1:12" s="267" customFormat="1" ht="15" x14ac:dyDescent="0.25">
      <c r="A23" s="481" t="s">
        <v>98</v>
      </c>
      <c r="B23" s="646" t="str">
        <f>COMPOSIÇÃO!B38</f>
        <v>COMP.02</v>
      </c>
      <c r="C23" s="289" t="s">
        <v>322</v>
      </c>
      <c r="D23" s="290" t="s">
        <v>6</v>
      </c>
      <c r="E23" s="265">
        <f>2.4*1.2</f>
        <v>2.88</v>
      </c>
      <c r="F23" s="266">
        <f>COMPOSIÇÃO!G67</f>
        <v>364.56</v>
      </c>
      <c r="G23" s="266">
        <f>ROUND(F23*(1+'COMPOSIÇÃO BDI'!$C$30),2)</f>
        <v>464.49</v>
      </c>
      <c r="H23" s="382">
        <f>ROUND(E23*G23,2)</f>
        <v>1337.73</v>
      </c>
      <c r="I23" s="475"/>
    </row>
    <row r="24" spans="1:12" ht="15" x14ac:dyDescent="0.25">
      <c r="A24" s="479"/>
      <c r="B24" s="269"/>
      <c r="C24" s="270"/>
      <c r="D24" s="263"/>
      <c r="E24" s="261"/>
      <c r="F24" s="260"/>
      <c r="G24" s="266">
        <f>ROUND(F24*(1+'COMPOSIÇÃO BDI'!$C$30),2)</f>
        <v>0</v>
      </c>
      <c r="H24" s="382">
        <f t="shared" ref="H24:H45" si="1">ROUND(E24*G24,2)</f>
        <v>0</v>
      </c>
      <c r="I24" s="477"/>
    </row>
    <row r="25" spans="1:12" ht="15" x14ac:dyDescent="0.25">
      <c r="A25" s="474">
        <v>3</v>
      </c>
      <c r="B25" s="644"/>
      <c r="C25" s="368" t="s">
        <v>264</v>
      </c>
      <c r="D25" s="263"/>
      <c r="E25" s="261"/>
      <c r="F25" s="260"/>
      <c r="G25" s="266">
        <f>ROUND(F25*(1+'COMPOSIÇÃO BDI'!$C$30),2)</f>
        <v>0</v>
      </c>
      <c r="H25" s="382">
        <f t="shared" si="1"/>
        <v>0</v>
      </c>
      <c r="I25" s="477"/>
    </row>
    <row r="26" spans="1:12" ht="15" x14ac:dyDescent="0.25">
      <c r="A26" s="655" t="s">
        <v>290</v>
      </c>
      <c r="B26" s="647"/>
      <c r="C26" s="271" t="s">
        <v>97</v>
      </c>
      <c r="D26" s="263"/>
      <c r="E26" s="261"/>
      <c r="F26" s="260"/>
      <c r="G26" s="266">
        <f>ROUND(F26*(1+'COMPOSIÇÃO BDI'!$C$30),2)</f>
        <v>0</v>
      </c>
      <c r="H26" s="382">
        <f t="shared" si="1"/>
        <v>0</v>
      </c>
      <c r="I26" s="475">
        <f>ROUND(SUM(H27:H36),2)</f>
        <v>222789.62</v>
      </c>
    </row>
    <row r="27" spans="1:12" s="267" customFormat="1" ht="29.25" x14ac:dyDescent="0.25">
      <c r="A27" s="481" t="s">
        <v>291</v>
      </c>
      <c r="B27" s="646">
        <v>91872</v>
      </c>
      <c r="C27" s="289" t="s">
        <v>263</v>
      </c>
      <c r="D27" s="264" t="s">
        <v>37</v>
      </c>
      <c r="E27" s="265">
        <f>'MEMORIA DE CÁLCULO'!C25</f>
        <v>454</v>
      </c>
      <c r="F27" s="266">
        <v>11.12</v>
      </c>
      <c r="G27" s="266">
        <f>ROUND(F27*(1+'COMPOSIÇÃO BDI'!$C$30),2)</f>
        <v>14.17</v>
      </c>
      <c r="H27" s="382">
        <f t="shared" si="1"/>
        <v>6433.18</v>
      </c>
      <c r="I27" s="475"/>
      <c r="L27" s="272"/>
    </row>
    <row r="28" spans="1:12" s="267" customFormat="1" ht="15" x14ac:dyDescent="0.25">
      <c r="A28" s="480" t="s">
        <v>334</v>
      </c>
      <c r="B28" s="273"/>
      <c r="C28" s="274" t="s">
        <v>47</v>
      </c>
      <c r="D28" s="264"/>
      <c r="E28" s="265"/>
      <c r="F28" s="266"/>
      <c r="G28" s="266">
        <f>ROUND(F28*(1+'COMPOSIÇÃO BDI'!$C$30),2)</f>
        <v>0</v>
      </c>
      <c r="H28" s="382">
        <f t="shared" si="1"/>
        <v>0</v>
      </c>
      <c r="I28" s="475"/>
    </row>
    <row r="29" spans="1:12" s="267" customFormat="1" ht="29.25" x14ac:dyDescent="0.25">
      <c r="A29" s="481" t="s">
        <v>335</v>
      </c>
      <c r="B29" s="646">
        <v>96973</v>
      </c>
      <c r="C29" s="289" t="s">
        <v>278</v>
      </c>
      <c r="D29" s="264" t="s">
        <v>37</v>
      </c>
      <c r="E29" s="265">
        <f>'MEMORIA DE CÁLCULO'!C31</f>
        <v>2190</v>
      </c>
      <c r="F29" s="266">
        <v>41</v>
      </c>
      <c r="G29" s="266">
        <f>ROUND(F29*(1+'COMPOSIÇÃO BDI'!$C$30),2)</f>
        <v>52.24</v>
      </c>
      <c r="H29" s="382">
        <f t="shared" si="1"/>
        <v>114405.6</v>
      </c>
      <c r="I29" s="475"/>
    </row>
    <row r="30" spans="1:12" s="267" customFormat="1" ht="29.25" x14ac:dyDescent="0.25">
      <c r="A30" s="481" t="s">
        <v>336</v>
      </c>
      <c r="B30" s="646">
        <v>96977</v>
      </c>
      <c r="C30" s="289" t="s">
        <v>279</v>
      </c>
      <c r="D30" s="264" t="s">
        <v>37</v>
      </c>
      <c r="E30" s="265">
        <f>'MEMORIA DE CÁLCULO'!C35</f>
        <v>1485</v>
      </c>
      <c r="F30" s="266">
        <v>33.479999999999997</v>
      </c>
      <c r="G30" s="266">
        <f>ROUND(F30*(1+'COMPOSIÇÃO BDI'!$C$30),2)</f>
        <v>42.66</v>
      </c>
      <c r="H30" s="382">
        <f t="shared" si="1"/>
        <v>63350.1</v>
      </c>
      <c r="I30" s="475"/>
    </row>
    <row r="31" spans="1:12" s="267" customFormat="1" ht="15" customHeight="1" x14ac:dyDescent="0.25">
      <c r="A31" s="480" t="s">
        <v>337</v>
      </c>
      <c r="B31" s="648"/>
      <c r="C31" s="274" t="s">
        <v>96</v>
      </c>
      <c r="D31" s="264"/>
      <c r="E31" s="265"/>
      <c r="F31" s="266"/>
      <c r="G31" s="266">
        <f>ROUND(F31*(1+'COMPOSIÇÃO BDI'!$C$30),2)</f>
        <v>0</v>
      </c>
      <c r="H31" s="382">
        <f t="shared" si="1"/>
        <v>0</v>
      </c>
      <c r="I31" s="475"/>
    </row>
    <row r="32" spans="1:12" s="267" customFormat="1" ht="15" x14ac:dyDescent="0.25">
      <c r="A32" s="481" t="s">
        <v>338</v>
      </c>
      <c r="B32" s="646">
        <v>98111</v>
      </c>
      <c r="C32" s="289" t="s">
        <v>281</v>
      </c>
      <c r="D32" s="264" t="s">
        <v>35</v>
      </c>
      <c r="E32" s="265">
        <f>'MEMORIA DE CÁLCULO'!C41</f>
        <v>46</v>
      </c>
      <c r="F32" s="266">
        <v>19.3</v>
      </c>
      <c r="G32" s="266">
        <f>ROUND(F32*(1+'COMPOSIÇÃO BDI'!$C$30),2)</f>
        <v>24.59</v>
      </c>
      <c r="H32" s="382">
        <f t="shared" si="1"/>
        <v>1131.1400000000001</v>
      </c>
      <c r="I32" s="475"/>
    </row>
    <row r="33" spans="1:11" s="267" customFormat="1" ht="15" customHeight="1" x14ac:dyDescent="0.25">
      <c r="A33" s="482" t="s">
        <v>339</v>
      </c>
      <c r="B33" s="649">
        <v>96985</v>
      </c>
      <c r="C33" s="367" t="s">
        <v>265</v>
      </c>
      <c r="D33" s="370" t="s">
        <v>134</v>
      </c>
      <c r="E33" s="369">
        <f>'MEMORIA DE CÁLCULO'!C45</f>
        <v>180</v>
      </c>
      <c r="F33" s="371">
        <v>52.38</v>
      </c>
      <c r="G33" s="266">
        <f>ROUND(F33*(1+'COMPOSIÇÃO BDI'!$C$30),2)</f>
        <v>66.739999999999995</v>
      </c>
      <c r="H33" s="382">
        <f t="shared" si="1"/>
        <v>12013.2</v>
      </c>
      <c r="I33" s="483"/>
    </row>
    <row r="34" spans="1:11" s="267" customFormat="1" ht="15" customHeight="1" x14ac:dyDescent="0.25">
      <c r="A34" s="481" t="s">
        <v>340</v>
      </c>
      <c r="B34" s="649">
        <v>96525</v>
      </c>
      <c r="C34" s="367" t="s">
        <v>283</v>
      </c>
      <c r="D34" s="370" t="s">
        <v>113</v>
      </c>
      <c r="E34" s="369">
        <f>'MEMORIA DE CÁLCULO'!H50</f>
        <v>267.3</v>
      </c>
      <c r="F34" s="371">
        <v>26.82</v>
      </c>
      <c r="G34" s="266">
        <f>ROUND(F34*(1+'COMPOSIÇÃO BDI'!$C$30),2)</f>
        <v>34.17</v>
      </c>
      <c r="H34" s="382">
        <f t="shared" si="1"/>
        <v>9133.64</v>
      </c>
      <c r="I34" s="483"/>
    </row>
    <row r="35" spans="1:11" s="267" customFormat="1" ht="15" customHeight="1" x14ac:dyDescent="0.25">
      <c r="A35" s="482" t="s">
        <v>341</v>
      </c>
      <c r="B35" s="649">
        <v>96995</v>
      </c>
      <c r="C35" s="367" t="s">
        <v>284</v>
      </c>
      <c r="D35" s="370" t="s">
        <v>113</v>
      </c>
      <c r="E35" s="369">
        <f>'MEMORIA DE CÁLCULO'!H50</f>
        <v>267.3</v>
      </c>
      <c r="F35" s="371">
        <v>36.65</v>
      </c>
      <c r="G35" s="266">
        <f>ROUND(F35*(1+'COMPOSIÇÃO BDI'!$C$30),2)</f>
        <v>46.7</v>
      </c>
      <c r="H35" s="382">
        <f t="shared" si="1"/>
        <v>12482.91</v>
      </c>
      <c r="I35" s="483"/>
    </row>
    <row r="36" spans="1:11" s="267" customFormat="1" x14ac:dyDescent="0.2">
      <c r="A36" s="481" t="s">
        <v>342</v>
      </c>
      <c r="B36" s="646" t="str">
        <f>COMPOSIÇÃO!B70</f>
        <v>COMP.03</v>
      </c>
      <c r="C36" s="367" t="s">
        <v>266</v>
      </c>
      <c r="D36" s="264" t="s">
        <v>35</v>
      </c>
      <c r="E36" s="265">
        <f>'MEMORIA DE CÁLCULO'!C60</f>
        <v>105</v>
      </c>
      <c r="F36" s="266">
        <f>COMPOSIÇÃO!G95</f>
        <v>28.7</v>
      </c>
      <c r="G36" s="266">
        <f>ROUND(F36*(1+'COMPOSIÇÃO BDI'!$C$30),2)</f>
        <v>36.57</v>
      </c>
      <c r="H36" s="382">
        <f t="shared" si="1"/>
        <v>3839.85</v>
      </c>
      <c r="I36" s="484"/>
    </row>
    <row r="37" spans="1:11" s="267" customFormat="1" ht="15" x14ac:dyDescent="0.25">
      <c r="A37" s="474">
        <v>4</v>
      </c>
      <c r="B37" s="644"/>
      <c r="C37" s="368" t="s">
        <v>268</v>
      </c>
      <c r="D37" s="264"/>
      <c r="E37" s="265"/>
      <c r="F37" s="266"/>
      <c r="G37" s="266">
        <f>ROUND(F37*(1+'COMPOSIÇÃO BDI'!$C$30),2)</f>
        <v>0</v>
      </c>
      <c r="H37" s="382">
        <f t="shared" si="1"/>
        <v>0</v>
      </c>
      <c r="I37" s="475">
        <f>ROUND(SUM(H39:H40),2)</f>
        <v>2566.4</v>
      </c>
    </row>
    <row r="38" spans="1:11" s="267" customFormat="1" ht="15" x14ac:dyDescent="0.25">
      <c r="A38" s="485" t="s">
        <v>271</v>
      </c>
      <c r="B38" s="411"/>
      <c r="C38" s="372" t="s">
        <v>269</v>
      </c>
      <c r="D38" s="393"/>
      <c r="E38" s="392"/>
      <c r="F38" s="266"/>
      <c r="G38" s="266">
        <f>ROUND(F38*(1+'COMPOSIÇÃO BDI'!$C$30),2)</f>
        <v>0</v>
      </c>
      <c r="H38" s="382">
        <f t="shared" si="1"/>
        <v>0</v>
      </c>
      <c r="I38" s="475"/>
    </row>
    <row r="39" spans="1:11" s="267" customFormat="1" ht="57" x14ac:dyDescent="0.25">
      <c r="A39" s="486" t="s">
        <v>272</v>
      </c>
      <c r="B39" s="398" t="str">
        <f>COMPOSIÇÃO!B98</f>
        <v>COMP. 04</v>
      </c>
      <c r="C39" s="395" t="s">
        <v>306</v>
      </c>
      <c r="D39" s="396" t="s">
        <v>35</v>
      </c>
      <c r="E39" s="397">
        <f>'MEMORIA DE CÁLCULO'!C68</f>
        <v>10</v>
      </c>
      <c r="F39" s="402">
        <f>COMPOSIÇÃO!G120</f>
        <v>24.64</v>
      </c>
      <c r="G39" s="266">
        <f>ROUND(F39*(1+'COMPOSIÇÃO BDI'!$C$30),2)</f>
        <v>31.39</v>
      </c>
      <c r="H39" s="382">
        <f t="shared" si="1"/>
        <v>313.89999999999998</v>
      </c>
      <c r="I39" s="475"/>
    </row>
    <row r="40" spans="1:11" s="267" customFormat="1" ht="15" x14ac:dyDescent="0.25">
      <c r="A40" s="482" t="s">
        <v>282</v>
      </c>
      <c r="B40" s="649">
        <v>83635</v>
      </c>
      <c r="C40" s="367" t="s">
        <v>275</v>
      </c>
      <c r="D40" s="370" t="s">
        <v>35</v>
      </c>
      <c r="E40" s="265">
        <f>'MEMORIA DE CÁLCULO'!C73</f>
        <v>10</v>
      </c>
      <c r="F40" s="266">
        <v>176.79</v>
      </c>
      <c r="G40" s="266">
        <f>ROUND(F40*(1+'COMPOSIÇÃO BDI'!$C$30),2)</f>
        <v>225.25</v>
      </c>
      <c r="H40" s="382">
        <f t="shared" si="1"/>
        <v>2252.5</v>
      </c>
      <c r="I40" s="475"/>
    </row>
    <row r="41" spans="1:11" ht="15" x14ac:dyDescent="0.25">
      <c r="A41" s="474">
        <v>5</v>
      </c>
      <c r="B41" s="644"/>
      <c r="C41" s="288" t="s">
        <v>214</v>
      </c>
      <c r="D41" s="259"/>
      <c r="E41" s="260"/>
      <c r="F41" s="260"/>
      <c r="G41" s="266">
        <f>ROUND(F41*(1+'COMPOSIÇÃO BDI'!$C$30),2)</f>
        <v>0</v>
      </c>
      <c r="H41" s="382">
        <f t="shared" si="1"/>
        <v>0</v>
      </c>
      <c r="I41" s="475">
        <f>ROUND(SUM(H43:H44),2)</f>
        <v>8233.74</v>
      </c>
    </row>
    <row r="42" spans="1:11" s="267" customFormat="1" ht="15" x14ac:dyDescent="0.25">
      <c r="A42" s="480" t="s">
        <v>343</v>
      </c>
      <c r="B42" s="273"/>
      <c r="C42" s="274" t="s">
        <v>42</v>
      </c>
      <c r="D42" s="264"/>
      <c r="E42" s="265"/>
      <c r="F42" s="266"/>
      <c r="G42" s="266">
        <f>ROUND(F42*(1+'COMPOSIÇÃO BDI'!$C$30),2)</f>
        <v>0</v>
      </c>
      <c r="H42" s="382">
        <f t="shared" si="1"/>
        <v>0</v>
      </c>
      <c r="I42" s="475"/>
    </row>
    <row r="43" spans="1:11" s="267" customFormat="1" ht="15" x14ac:dyDescent="0.25">
      <c r="A43" s="481" t="s">
        <v>344</v>
      </c>
      <c r="B43" s="268">
        <v>97064</v>
      </c>
      <c r="C43" s="289" t="s">
        <v>274</v>
      </c>
      <c r="D43" s="290" t="s">
        <v>37</v>
      </c>
      <c r="E43" s="265">
        <f>'MEMORIA DE CÁLCULO'!C82</f>
        <v>50</v>
      </c>
      <c r="F43" s="266">
        <v>13.9</v>
      </c>
      <c r="G43" s="266">
        <f>ROUND(F43*(1+'COMPOSIÇÃO BDI'!$C$30),2)</f>
        <v>17.71</v>
      </c>
      <c r="H43" s="382">
        <f t="shared" si="1"/>
        <v>885.5</v>
      </c>
      <c r="I43" s="475"/>
    </row>
    <row r="44" spans="1:11" s="267" customFormat="1" x14ac:dyDescent="0.2">
      <c r="A44" s="481" t="s">
        <v>345</v>
      </c>
      <c r="B44" s="291" t="str">
        <f>COMPOSIÇÃO!B124</f>
        <v>COMP. 05</v>
      </c>
      <c r="C44" s="289" t="s">
        <v>285</v>
      </c>
      <c r="D44" s="290" t="s">
        <v>6</v>
      </c>
      <c r="E44" s="265">
        <f>'MEMORIA DE CÁLCULO'!C86</f>
        <v>1478.52</v>
      </c>
      <c r="F44" s="266">
        <v>3.9</v>
      </c>
      <c r="G44" s="266">
        <f>ROUND(F44*(1+'COMPOSIÇÃO BDI'!$C$30),2)</f>
        <v>4.97</v>
      </c>
      <c r="H44" s="382">
        <f t="shared" si="1"/>
        <v>7348.24</v>
      </c>
      <c r="I44" s="484"/>
    </row>
    <row r="45" spans="1:11" ht="15" x14ac:dyDescent="0.25">
      <c r="A45" s="487"/>
      <c r="B45" s="650"/>
      <c r="C45" s="276"/>
      <c r="D45" s="275"/>
      <c r="E45" s="277"/>
      <c r="F45" s="277"/>
      <c r="G45" s="409">
        <f>ROUND(F45*(1+'COMPOSIÇÃO BDI'!$C$30),2)</f>
        <v>0</v>
      </c>
      <c r="H45" s="410">
        <f t="shared" si="1"/>
        <v>0</v>
      </c>
      <c r="I45" s="488"/>
    </row>
    <row r="46" spans="1:11" ht="7.5" customHeight="1" x14ac:dyDescent="0.25">
      <c r="A46" s="489"/>
      <c r="B46" s="278"/>
      <c r="C46" s="279"/>
      <c r="D46" s="278"/>
      <c r="E46" s="280"/>
      <c r="F46" s="281"/>
      <c r="G46" s="281"/>
      <c r="H46" s="281"/>
      <c r="I46" s="490"/>
    </row>
    <row r="47" spans="1:11" ht="19.5" customHeight="1" x14ac:dyDescent="0.2">
      <c r="A47" s="491"/>
      <c r="B47" s="492"/>
      <c r="C47" s="493"/>
      <c r="D47" s="492"/>
      <c r="E47" s="405"/>
      <c r="F47" s="405" t="s">
        <v>103</v>
      </c>
      <c r="G47" s="405"/>
      <c r="H47" s="494"/>
      <c r="I47" s="495">
        <f>I49/(1+'COMPOSIÇÃO BDI'!C30)</f>
        <v>197289.4121340554</v>
      </c>
      <c r="K47" s="282"/>
    </row>
    <row r="48" spans="1:11" ht="19.5" customHeight="1" x14ac:dyDescent="0.2">
      <c r="A48" s="491"/>
      <c r="B48" s="492"/>
      <c r="C48" s="493"/>
      <c r="D48" s="492"/>
      <c r="E48" s="405" t="s">
        <v>101</v>
      </c>
      <c r="F48" s="406">
        <f>'COMPOSIÇÃO BDI'!$D$30%*100</f>
        <v>0.27410000000000001</v>
      </c>
      <c r="G48" s="406"/>
      <c r="H48" s="494"/>
      <c r="I48" s="495">
        <f>ROUND(I47*'COMPOSIÇÃO BDI'!C30,2)</f>
        <v>54077.03</v>
      </c>
      <c r="K48" s="282"/>
    </row>
    <row r="49" spans="1:11" ht="19.5" customHeight="1" x14ac:dyDescent="0.2">
      <c r="A49" s="491"/>
      <c r="B49" s="492"/>
      <c r="C49" s="493"/>
      <c r="D49" s="492"/>
      <c r="E49" s="405"/>
      <c r="F49" s="405" t="s">
        <v>102</v>
      </c>
      <c r="G49" s="405"/>
      <c r="H49" s="494"/>
      <c r="I49" s="495">
        <f>I18+I26+I37+I41+I22</f>
        <v>251366.44</v>
      </c>
      <c r="K49" s="408"/>
    </row>
    <row r="50" spans="1:11" ht="15" customHeight="1" thickBot="1" x14ac:dyDescent="0.3">
      <c r="A50" s="496"/>
      <c r="B50" s="651"/>
      <c r="C50" s="497"/>
      <c r="D50" s="497"/>
      <c r="E50" s="498"/>
      <c r="F50" s="497"/>
      <c r="G50" s="497"/>
      <c r="H50" s="497"/>
      <c r="I50" s="499"/>
      <c r="J50" s="282"/>
    </row>
    <row r="51" spans="1:11" ht="15" customHeight="1" x14ac:dyDescent="0.25">
      <c r="A51" s="283"/>
      <c r="B51" s="652"/>
      <c r="C51" s="283"/>
      <c r="D51" s="283"/>
      <c r="E51" s="284"/>
      <c r="F51" s="283"/>
      <c r="G51" s="283"/>
      <c r="H51" s="283"/>
      <c r="I51" s="284"/>
      <c r="J51" s="282"/>
    </row>
    <row r="52" spans="1:11" ht="15" customHeight="1" x14ac:dyDescent="0.25">
      <c r="A52" s="283"/>
      <c r="B52" s="652"/>
      <c r="C52" s="283"/>
      <c r="D52" s="283"/>
      <c r="E52" s="284"/>
      <c r="F52" s="283"/>
      <c r="G52" s="283"/>
      <c r="H52" s="386"/>
      <c r="I52" s="284"/>
    </row>
    <row r="53" spans="1:11" ht="15" customHeight="1" x14ac:dyDescent="0.25">
      <c r="A53" s="283"/>
      <c r="B53" s="652"/>
      <c r="C53" s="283"/>
      <c r="D53" s="283"/>
      <c r="E53" s="284"/>
      <c r="F53" s="283"/>
      <c r="G53" s="283"/>
      <c r="H53" s="283"/>
      <c r="I53" s="284"/>
    </row>
    <row r="54" spans="1:11" ht="15" customHeight="1" x14ac:dyDescent="0.2">
      <c r="A54" s="285"/>
      <c r="B54" s="653"/>
      <c r="C54" s="285"/>
      <c r="D54" s="285"/>
      <c r="E54" s="285"/>
      <c r="F54" s="285"/>
      <c r="G54" s="285"/>
      <c r="H54" s="285"/>
      <c r="I54" s="285"/>
    </row>
    <row r="56" spans="1:11" ht="15" x14ac:dyDescent="0.2">
      <c r="F56" s="657"/>
      <c r="G56" s="657"/>
      <c r="H56" s="657"/>
      <c r="I56" s="287"/>
    </row>
  </sheetData>
  <mergeCells count="6">
    <mergeCell ref="F56:H56"/>
    <mergeCell ref="F15:I15"/>
    <mergeCell ref="E15:E16"/>
    <mergeCell ref="A15:A16"/>
    <mergeCell ref="C15:C16"/>
    <mergeCell ref="D15:D16"/>
  </mergeCells>
  <phoneticPr fontId="9" type="noConversion"/>
  <printOptions horizontalCentered="1"/>
  <pageMargins left="0.47244094488188981" right="0.19685039370078741" top="0.39370078740157483" bottom="0.59055118110236227" header="0.31496062992125984" footer="7.874015748031496E-2"/>
  <pageSetup paperSize="9" scale="61" orientation="portrait" r:id="rId1"/>
  <headerFooter alignWithMargins="0"/>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86"/>
  <sheetViews>
    <sheetView view="pageBreakPreview" zoomScale="98" zoomScaleNormal="100" zoomScaleSheetLayoutView="98" workbookViewId="0">
      <selection activeCell="B76" sqref="B76:M76"/>
    </sheetView>
  </sheetViews>
  <sheetFormatPr defaultRowHeight="12.75" x14ac:dyDescent="0.2"/>
  <sheetData>
    <row r="1" spans="1:15" ht="13.15" customHeight="1" x14ac:dyDescent="0.25">
      <c r="A1" s="500"/>
      <c r="B1" s="501"/>
      <c r="C1" s="501"/>
      <c r="D1" s="501"/>
      <c r="E1" s="501"/>
      <c r="F1" s="501"/>
      <c r="G1" s="501"/>
      <c r="H1" s="501"/>
      <c r="I1" s="501"/>
      <c r="J1" s="501"/>
      <c r="K1" s="501"/>
      <c r="L1" s="501"/>
      <c r="M1" s="501"/>
      <c r="N1" s="501"/>
      <c r="O1" s="502"/>
    </row>
    <row r="2" spans="1:15" ht="13.9" customHeight="1" x14ac:dyDescent="0.25">
      <c r="A2" s="503"/>
      <c r="B2" s="378"/>
      <c r="C2" s="378"/>
      <c r="D2" s="378"/>
      <c r="E2" s="378"/>
      <c r="F2" s="378"/>
      <c r="G2" s="378"/>
      <c r="H2" s="378"/>
      <c r="I2" s="378"/>
      <c r="J2" s="378"/>
      <c r="K2" s="378"/>
      <c r="L2" s="378"/>
      <c r="M2" s="378"/>
      <c r="N2" s="378"/>
      <c r="O2" s="504"/>
    </row>
    <row r="3" spans="1:15" ht="13.9" customHeight="1" x14ac:dyDescent="0.25">
      <c r="A3" s="503"/>
      <c r="B3" s="378"/>
      <c r="C3" s="378"/>
      <c r="D3" s="378"/>
      <c r="E3" s="378"/>
      <c r="F3" s="378"/>
      <c r="G3" s="378"/>
      <c r="H3" s="378"/>
      <c r="I3" s="378"/>
      <c r="J3" s="378"/>
      <c r="K3" s="378"/>
      <c r="L3" s="378"/>
      <c r="M3" s="378"/>
      <c r="N3" s="378"/>
      <c r="O3" s="504"/>
    </row>
    <row r="4" spans="1:15" ht="13.9" customHeight="1" x14ac:dyDescent="0.25">
      <c r="A4" s="455"/>
      <c r="B4" s="241"/>
      <c r="C4" s="241"/>
      <c r="D4" s="242"/>
      <c r="E4" s="242"/>
      <c r="F4" s="242"/>
      <c r="G4" s="242"/>
      <c r="H4" s="242"/>
      <c r="I4" s="242"/>
      <c r="J4" s="378"/>
      <c r="K4" s="378"/>
      <c r="L4" s="378"/>
      <c r="M4" s="378"/>
      <c r="N4" s="378"/>
      <c r="O4" s="504"/>
    </row>
    <row r="5" spans="1:15" ht="13.9" customHeight="1" x14ac:dyDescent="0.25">
      <c r="A5" s="455"/>
      <c r="B5" s="241"/>
      <c r="C5" s="241"/>
      <c r="D5" s="242"/>
      <c r="E5" s="242"/>
      <c r="F5" s="242"/>
      <c r="G5" s="242"/>
      <c r="H5" s="242"/>
      <c r="I5" s="242"/>
      <c r="J5" s="378"/>
      <c r="K5" s="378"/>
      <c r="L5" s="378"/>
      <c r="M5" s="378"/>
      <c r="N5" s="378"/>
      <c r="O5" s="504"/>
    </row>
    <row r="6" spans="1:15" ht="13.9" customHeight="1" x14ac:dyDescent="0.25">
      <c r="A6" s="455"/>
      <c r="B6" s="241"/>
      <c r="C6" s="241"/>
      <c r="D6" s="242"/>
      <c r="E6" s="242"/>
      <c r="F6" s="242"/>
      <c r="G6" s="242"/>
      <c r="H6" s="242"/>
      <c r="I6" s="242"/>
      <c r="J6" s="378"/>
      <c r="K6" s="378"/>
      <c r="L6" s="378"/>
      <c r="M6" s="378"/>
      <c r="N6" s="378"/>
      <c r="O6" s="504"/>
    </row>
    <row r="7" spans="1:15" ht="13.9" customHeight="1" x14ac:dyDescent="0.25">
      <c r="A7" s="455"/>
      <c r="B7" s="241"/>
      <c r="C7" s="241"/>
      <c r="D7" s="242"/>
      <c r="E7" s="242"/>
      <c r="F7" s="242"/>
      <c r="G7" s="242"/>
      <c r="H7" s="242"/>
      <c r="I7" s="242"/>
      <c r="J7" s="378"/>
      <c r="K7" s="378"/>
      <c r="L7" s="378"/>
      <c r="M7" s="378"/>
      <c r="N7" s="378"/>
      <c r="O7" s="504"/>
    </row>
    <row r="8" spans="1:15" ht="13.9" customHeight="1" x14ac:dyDescent="0.25">
      <c r="A8" s="455"/>
      <c r="B8" s="241"/>
      <c r="C8" s="241"/>
      <c r="D8" s="242"/>
      <c r="E8" s="242"/>
      <c r="F8" s="242"/>
      <c r="G8" s="242"/>
      <c r="H8" s="242"/>
      <c r="I8" s="242"/>
      <c r="J8" s="378"/>
      <c r="K8" s="378"/>
      <c r="L8" s="378"/>
      <c r="M8" s="378"/>
      <c r="N8" s="378"/>
      <c r="O8" s="504"/>
    </row>
    <row r="9" spans="1:15" ht="13.9" customHeight="1" x14ac:dyDescent="0.25">
      <c r="A9" s="455"/>
      <c r="B9" s="241"/>
      <c r="C9" s="241"/>
      <c r="D9" s="242"/>
      <c r="E9" s="242"/>
      <c r="F9" s="242"/>
      <c r="G9" s="242"/>
      <c r="H9" s="242"/>
      <c r="I9" s="242"/>
      <c r="J9" s="378"/>
      <c r="K9" s="378"/>
      <c r="L9" s="378"/>
      <c r="M9" s="378"/>
      <c r="N9" s="378"/>
      <c r="O9" s="504"/>
    </row>
    <row r="10" spans="1:15" ht="13.9" customHeight="1" x14ac:dyDescent="0.25">
      <c r="A10" s="457"/>
      <c r="B10" s="458"/>
      <c r="C10" s="458"/>
      <c r="D10" s="458"/>
      <c r="E10" s="458"/>
      <c r="F10" s="458"/>
      <c r="G10" s="458"/>
      <c r="H10" s="458"/>
      <c r="I10" s="458"/>
      <c r="J10" s="378"/>
      <c r="K10" s="378"/>
      <c r="L10" s="378"/>
      <c r="M10" s="378"/>
      <c r="N10" s="378"/>
      <c r="O10" s="504"/>
    </row>
    <row r="11" spans="1:15" ht="13.9" customHeight="1" x14ac:dyDescent="0.25">
      <c r="A11" s="460" t="s">
        <v>260</v>
      </c>
      <c r="B11" s="244"/>
      <c r="C11" s="244"/>
      <c r="D11" s="245"/>
      <c r="E11" s="245"/>
      <c r="F11" s="245"/>
      <c r="G11" s="245"/>
      <c r="H11" s="244"/>
      <c r="I11" s="244"/>
      <c r="J11" s="378"/>
      <c r="K11" s="378"/>
      <c r="L11" s="378"/>
      <c r="M11" s="378"/>
      <c r="N11" s="378"/>
      <c r="O11" s="504"/>
    </row>
    <row r="12" spans="1:15" ht="13.9" customHeight="1" x14ac:dyDescent="0.25">
      <c r="A12" s="462" t="s">
        <v>261</v>
      </c>
      <c r="B12" s="246"/>
      <c r="C12" s="246"/>
      <c r="D12" s="247"/>
      <c r="E12" s="248"/>
      <c r="F12" s="247"/>
      <c r="G12" s="247"/>
      <c r="H12" s="249"/>
      <c r="I12" s="249"/>
      <c r="J12" s="378"/>
      <c r="K12" s="378"/>
      <c r="L12" s="378"/>
      <c r="M12" s="378"/>
      <c r="N12" s="378"/>
      <c r="O12" s="504"/>
    </row>
    <row r="13" spans="1:15" ht="13.9" customHeight="1" x14ac:dyDescent="0.25">
      <c r="A13" s="462" t="s">
        <v>262</v>
      </c>
      <c r="B13" s="246"/>
      <c r="C13" s="246"/>
      <c r="D13" s="247"/>
      <c r="E13" s="248" t="s">
        <v>99</v>
      </c>
      <c r="F13" s="256"/>
      <c r="G13" s="248"/>
      <c r="H13" s="249"/>
      <c r="I13" s="249"/>
      <c r="J13" s="378"/>
      <c r="K13" s="378"/>
      <c r="L13" s="378"/>
      <c r="M13" s="378"/>
      <c r="N13" s="378"/>
      <c r="O13" s="504"/>
    </row>
    <row r="14" spans="1:15" ht="13.9" customHeight="1" x14ac:dyDescent="0.25">
      <c r="A14" s="462" t="s">
        <v>276</v>
      </c>
      <c r="B14" s="246"/>
      <c r="C14" s="246"/>
      <c r="D14" s="248"/>
      <c r="E14" s="464" t="s">
        <v>277</v>
      </c>
      <c r="F14" s="256"/>
      <c r="G14" s="251"/>
      <c r="H14" s="252"/>
      <c r="I14" s="252"/>
      <c r="J14" s="378"/>
      <c r="K14" s="378"/>
      <c r="L14" s="378"/>
      <c r="M14" s="378"/>
      <c r="N14" s="378"/>
      <c r="O14" s="504"/>
    </row>
    <row r="15" spans="1:15" ht="15" x14ac:dyDescent="0.25">
      <c r="A15" s="466"/>
      <c r="B15" s="246"/>
      <c r="C15" s="246"/>
      <c r="D15" s="248"/>
      <c r="E15" s="22" t="s">
        <v>280</v>
      </c>
      <c r="F15" s="256"/>
      <c r="G15" s="251"/>
      <c r="H15" s="252"/>
      <c r="I15" s="252"/>
      <c r="J15" s="505"/>
      <c r="K15" s="505"/>
      <c r="L15" s="505"/>
      <c r="M15" s="505"/>
      <c r="N15" s="505"/>
      <c r="O15" s="506"/>
    </row>
    <row r="16" spans="1:15" ht="15" x14ac:dyDescent="0.25">
      <c r="A16" s="507" t="s">
        <v>286</v>
      </c>
      <c r="B16" s="254"/>
      <c r="C16" s="254"/>
      <c r="D16" s="248"/>
      <c r="E16" s="253" t="s">
        <v>100</v>
      </c>
      <c r="F16" s="468"/>
      <c r="G16" s="251"/>
      <c r="H16" s="252"/>
      <c r="I16" s="252"/>
      <c r="J16" s="505"/>
      <c r="K16" s="505"/>
      <c r="L16" s="505"/>
      <c r="M16" s="505"/>
      <c r="N16" s="505"/>
      <c r="O16" s="506"/>
    </row>
    <row r="17" spans="1:15" ht="14.25" x14ac:dyDescent="0.2">
      <c r="A17" s="469"/>
      <c r="B17" s="255"/>
      <c r="C17" s="255"/>
      <c r="D17" s="255"/>
      <c r="E17" s="255"/>
      <c r="F17" s="255"/>
      <c r="G17" s="255"/>
      <c r="H17" s="255"/>
      <c r="I17" s="255"/>
      <c r="J17" s="255"/>
      <c r="K17" s="255"/>
      <c r="L17" s="255"/>
      <c r="M17" s="255"/>
      <c r="N17" s="255"/>
      <c r="O17" s="470"/>
    </row>
    <row r="18" spans="1:15" x14ac:dyDescent="0.2">
      <c r="A18" s="508"/>
      <c r="B18" s="509"/>
      <c r="C18" s="509"/>
      <c r="D18" s="509"/>
      <c r="E18" s="509"/>
      <c r="F18" s="509"/>
      <c r="G18" s="509"/>
      <c r="H18" s="509"/>
      <c r="I18" s="509"/>
      <c r="J18" s="509"/>
      <c r="K18" s="509"/>
      <c r="L18" s="509"/>
      <c r="M18" s="509"/>
      <c r="N18" s="509"/>
      <c r="O18" s="510"/>
    </row>
    <row r="19" spans="1:15" x14ac:dyDescent="0.2">
      <c r="A19" s="656">
        <f>PLANILHA!A25</f>
        <v>3</v>
      </c>
      <c r="B19" s="662" t="str">
        <f>PLANILHA!C25</f>
        <v>SPDA - Sistema de Proteção contra Descargas Atmosféricas</v>
      </c>
      <c r="C19" s="663"/>
      <c r="D19" s="663"/>
      <c r="E19" s="663"/>
      <c r="F19" s="663"/>
      <c r="G19" s="663"/>
      <c r="H19" s="663"/>
      <c r="I19" s="663"/>
      <c r="J19" s="663"/>
      <c r="K19" s="663"/>
      <c r="L19" s="663"/>
      <c r="M19" s="663"/>
      <c r="N19" s="379"/>
      <c r="O19" s="511"/>
    </row>
    <row r="20" spans="1:15" x14ac:dyDescent="0.2">
      <c r="A20" s="508"/>
      <c r="B20" s="509"/>
      <c r="C20" s="509"/>
      <c r="D20" s="509"/>
      <c r="E20" s="509"/>
      <c r="F20" s="509"/>
      <c r="G20" s="509"/>
      <c r="H20" s="509"/>
      <c r="I20" s="509"/>
      <c r="J20" s="509"/>
      <c r="K20" s="509"/>
      <c r="L20" s="509"/>
      <c r="M20" s="509"/>
      <c r="N20" s="509"/>
      <c r="O20" s="510"/>
    </row>
    <row r="21" spans="1:15" x14ac:dyDescent="0.2">
      <c r="A21" s="512" t="str">
        <f>PLANILHA!A26</f>
        <v>3.1</v>
      </c>
      <c r="B21" s="513" t="str">
        <f>PLANILHA!C26</f>
        <v>Eletrodutos e eletrocalhas</v>
      </c>
      <c r="C21" s="509"/>
      <c r="D21" s="509"/>
      <c r="E21" s="509"/>
      <c r="F21" s="509"/>
      <c r="G21" s="509"/>
      <c r="H21" s="509"/>
      <c r="I21" s="509"/>
      <c r="J21" s="509"/>
      <c r="K21" s="509"/>
      <c r="L21" s="509"/>
      <c r="M21" s="509"/>
      <c r="N21" s="509"/>
      <c r="O21" s="510"/>
    </row>
    <row r="22" spans="1:15" x14ac:dyDescent="0.2">
      <c r="A22" s="508"/>
      <c r="B22" s="509"/>
      <c r="C22" s="509"/>
      <c r="D22" s="509"/>
      <c r="E22" s="509"/>
      <c r="F22" s="509"/>
      <c r="G22" s="509"/>
      <c r="H22" s="509"/>
      <c r="I22" s="509"/>
      <c r="J22" s="509"/>
      <c r="K22" s="509"/>
      <c r="L22" s="509"/>
      <c r="M22" s="509"/>
      <c r="N22" s="509"/>
      <c r="O22" s="510"/>
    </row>
    <row r="23" spans="1:15" x14ac:dyDescent="0.2">
      <c r="A23" s="514" t="str">
        <f>PLANILHA!A27</f>
        <v>3.1.1</v>
      </c>
      <c r="B23" s="509" t="str">
        <f>PLANILHA!C27</f>
        <v>Eletroduto de PVC rígido roscável, com conexões Ø 32 mm (1") - fornecimento e instalação</v>
      </c>
      <c r="C23" s="509"/>
      <c r="D23" s="509"/>
      <c r="E23" s="509"/>
      <c r="F23" s="509"/>
      <c r="G23" s="509"/>
      <c r="H23" s="509"/>
      <c r="I23" s="509"/>
      <c r="J23" s="509"/>
      <c r="K23" s="509"/>
      <c r="L23" s="509"/>
      <c r="M23" s="509"/>
      <c r="N23" s="509"/>
      <c r="O23" s="510"/>
    </row>
    <row r="24" spans="1:15" x14ac:dyDescent="0.2">
      <c r="A24" s="508"/>
      <c r="B24" s="509"/>
      <c r="C24" s="509"/>
      <c r="D24" s="509"/>
      <c r="E24" s="509"/>
      <c r="F24" s="509"/>
      <c r="G24" s="509"/>
      <c r="H24" s="509"/>
      <c r="I24" s="509"/>
      <c r="J24" s="509"/>
      <c r="K24" s="509"/>
      <c r="L24" s="509"/>
      <c r="M24" s="509"/>
      <c r="N24" s="509"/>
      <c r="O24" s="510"/>
    </row>
    <row r="25" spans="1:15" x14ac:dyDescent="0.2">
      <c r="A25" s="508"/>
      <c r="B25" s="515" t="s">
        <v>287</v>
      </c>
      <c r="C25" s="516">
        <v>454</v>
      </c>
      <c r="D25" s="517" t="s">
        <v>37</v>
      </c>
      <c r="E25" s="509"/>
      <c r="F25" s="509"/>
      <c r="G25" s="509"/>
      <c r="H25" s="509"/>
      <c r="I25" s="509"/>
      <c r="J25" s="509"/>
      <c r="K25" s="509"/>
      <c r="L25" s="509"/>
      <c r="M25" s="509"/>
      <c r="N25" s="509"/>
      <c r="O25" s="510"/>
    </row>
    <row r="26" spans="1:15" x14ac:dyDescent="0.2">
      <c r="A26" s="508"/>
      <c r="B26" s="509"/>
      <c r="C26" s="509"/>
      <c r="D26" s="509"/>
      <c r="E26" s="509"/>
      <c r="F26" s="509"/>
      <c r="G26" s="509"/>
      <c r="H26" s="509"/>
      <c r="I26" s="509"/>
      <c r="J26" s="509"/>
      <c r="K26" s="509"/>
      <c r="L26" s="509"/>
      <c r="M26" s="509"/>
      <c r="N26" s="509"/>
      <c r="O26" s="510"/>
    </row>
    <row r="27" spans="1:15" x14ac:dyDescent="0.2">
      <c r="A27" s="512" t="str">
        <f>PLANILHA!A28</f>
        <v>3.2</v>
      </c>
      <c r="B27" s="513" t="str">
        <f>PLANILHA!C28</f>
        <v>Fios e cabos</v>
      </c>
      <c r="C27" s="509"/>
      <c r="D27" s="509"/>
      <c r="E27" s="509"/>
      <c r="F27" s="509"/>
      <c r="G27" s="509"/>
      <c r="H27" s="509"/>
      <c r="I27" s="509"/>
      <c r="J27" s="509"/>
      <c r="K27" s="509"/>
      <c r="L27" s="509"/>
      <c r="M27" s="509"/>
      <c r="N27" s="509"/>
      <c r="O27" s="510"/>
    </row>
    <row r="28" spans="1:15" x14ac:dyDescent="0.2">
      <c r="A28" s="508"/>
      <c r="B28" s="509"/>
      <c r="C28" s="509"/>
      <c r="D28" s="509"/>
      <c r="E28" s="509"/>
      <c r="F28" s="509"/>
      <c r="G28" s="509"/>
      <c r="H28" s="509"/>
      <c r="I28" s="509"/>
      <c r="J28" s="509"/>
      <c r="K28" s="509"/>
      <c r="L28" s="509"/>
      <c r="M28" s="509"/>
      <c r="N28" s="509"/>
      <c r="O28" s="510"/>
    </row>
    <row r="29" spans="1:15" x14ac:dyDescent="0.2">
      <c r="A29" s="514" t="str">
        <f>PLANILHA!A29</f>
        <v>3.2.1</v>
      </c>
      <c r="B29" s="509" t="str">
        <f>PLANILHA!C29</f>
        <v>Cordoalha de cobre nú de 35mm², com isolador - fornecimento e instalação</v>
      </c>
      <c r="C29" s="509"/>
      <c r="D29" s="509"/>
      <c r="E29" s="509"/>
      <c r="F29" s="509"/>
      <c r="G29" s="509"/>
      <c r="H29" s="509"/>
      <c r="I29" s="509"/>
      <c r="J29" s="509"/>
      <c r="K29" s="509"/>
      <c r="L29" s="509"/>
      <c r="M29" s="509"/>
      <c r="N29" s="509"/>
      <c r="O29" s="510"/>
    </row>
    <row r="30" spans="1:15" x14ac:dyDescent="0.2">
      <c r="A30" s="508"/>
      <c r="B30" s="509"/>
      <c r="C30" s="509"/>
      <c r="D30" s="509"/>
      <c r="E30" s="509"/>
      <c r="F30" s="509"/>
      <c r="G30" s="509"/>
      <c r="H30" s="509"/>
      <c r="I30" s="509"/>
      <c r="J30" s="509"/>
      <c r="K30" s="509"/>
      <c r="L30" s="509"/>
      <c r="M30" s="509"/>
      <c r="N30" s="509"/>
      <c r="O30" s="510"/>
    </row>
    <row r="31" spans="1:15" x14ac:dyDescent="0.2">
      <c r="A31" s="508"/>
      <c r="B31" s="515" t="s">
        <v>287</v>
      </c>
      <c r="C31" s="516">
        <v>2190</v>
      </c>
      <c r="D31" s="517" t="s">
        <v>37</v>
      </c>
      <c r="E31" s="509"/>
      <c r="F31" s="509"/>
      <c r="G31" s="509"/>
      <c r="H31" s="509"/>
      <c r="I31" s="509"/>
      <c r="J31" s="509"/>
      <c r="K31" s="509"/>
      <c r="L31" s="509"/>
      <c r="M31" s="509"/>
      <c r="N31" s="509"/>
      <c r="O31" s="510"/>
    </row>
    <row r="32" spans="1:15" x14ac:dyDescent="0.2">
      <c r="A32" s="508"/>
      <c r="B32" s="509"/>
      <c r="C32" s="509"/>
      <c r="D32" s="509"/>
      <c r="E32" s="509"/>
      <c r="F32" s="509"/>
      <c r="G32" s="509"/>
      <c r="H32" s="509"/>
      <c r="I32" s="509"/>
      <c r="J32" s="509"/>
      <c r="K32" s="509"/>
      <c r="L32" s="509"/>
      <c r="M32" s="509"/>
      <c r="N32" s="509"/>
      <c r="O32" s="510"/>
    </row>
    <row r="33" spans="1:15" x14ac:dyDescent="0.2">
      <c r="A33" s="514" t="str">
        <f>PLANILHA!A30</f>
        <v>3.2.2</v>
      </c>
      <c r="B33" s="509" t="str">
        <f>PLANILHA!C30</f>
        <v>Cordoalha de cobre nú de 50mm² - enterrada - fornecimento e instalação</v>
      </c>
      <c r="C33" s="509"/>
      <c r="D33" s="509"/>
      <c r="E33" s="509"/>
      <c r="F33" s="509"/>
      <c r="G33" s="509"/>
      <c r="H33" s="509"/>
      <c r="I33" s="509"/>
      <c r="J33" s="509"/>
      <c r="K33" s="509"/>
      <c r="L33" s="509"/>
      <c r="M33" s="509"/>
      <c r="N33" s="509"/>
      <c r="O33" s="510"/>
    </row>
    <row r="34" spans="1:15" x14ac:dyDescent="0.2">
      <c r="A34" s="508"/>
      <c r="B34" s="509"/>
      <c r="C34" s="509"/>
      <c r="D34" s="509"/>
      <c r="E34" s="509"/>
      <c r="F34" s="509"/>
      <c r="G34" s="509"/>
      <c r="H34" s="509"/>
      <c r="I34" s="509"/>
      <c r="J34" s="509"/>
      <c r="K34" s="509"/>
      <c r="L34" s="509"/>
      <c r="M34" s="509"/>
      <c r="N34" s="509"/>
      <c r="O34" s="510"/>
    </row>
    <row r="35" spans="1:15" x14ac:dyDescent="0.2">
      <c r="A35" s="508"/>
      <c r="B35" s="515" t="s">
        <v>287</v>
      </c>
      <c r="C35" s="516">
        <v>1485</v>
      </c>
      <c r="D35" s="517" t="s">
        <v>37</v>
      </c>
      <c r="E35" s="509"/>
      <c r="F35" s="509"/>
      <c r="G35" s="509"/>
      <c r="H35" s="509"/>
      <c r="I35" s="509"/>
      <c r="J35" s="509"/>
      <c r="K35" s="509"/>
      <c r="L35" s="509"/>
      <c r="M35" s="509"/>
      <c r="N35" s="509"/>
      <c r="O35" s="510"/>
    </row>
    <row r="36" spans="1:15" x14ac:dyDescent="0.2">
      <c r="A36" s="508"/>
      <c r="B36" s="509"/>
      <c r="C36" s="509"/>
      <c r="D36" s="509"/>
      <c r="E36" s="509"/>
      <c r="F36" s="509"/>
      <c r="G36" s="509"/>
      <c r="H36" s="509"/>
      <c r="I36" s="509"/>
      <c r="J36" s="509"/>
      <c r="K36" s="509"/>
      <c r="L36" s="509"/>
      <c r="M36" s="509"/>
      <c r="N36" s="509"/>
      <c r="O36" s="510"/>
    </row>
    <row r="37" spans="1:15" x14ac:dyDescent="0.2">
      <c r="A37" s="512" t="str">
        <f>PLANILHA!A31</f>
        <v>3.3</v>
      </c>
      <c r="B37" s="513" t="str">
        <f>PLANILHA!C31</f>
        <v>Diversos</v>
      </c>
      <c r="C37" s="509"/>
      <c r="D37" s="509"/>
      <c r="E37" s="509"/>
      <c r="F37" s="509"/>
      <c r="G37" s="509"/>
      <c r="H37" s="509"/>
      <c r="I37" s="509"/>
      <c r="J37" s="509"/>
      <c r="K37" s="509"/>
      <c r="L37" s="509"/>
      <c r="M37" s="509"/>
      <c r="N37" s="509"/>
      <c r="O37" s="510"/>
    </row>
    <row r="38" spans="1:15" x14ac:dyDescent="0.2">
      <c r="A38" s="508"/>
      <c r="B38" s="509"/>
      <c r="C38" s="509"/>
      <c r="D38" s="509"/>
      <c r="E38" s="509"/>
      <c r="F38" s="509"/>
      <c r="G38" s="509"/>
      <c r="H38" s="509"/>
      <c r="I38" s="509"/>
      <c r="J38" s="509"/>
      <c r="K38" s="509"/>
      <c r="L38" s="509"/>
      <c r="M38" s="509"/>
      <c r="N38" s="509"/>
      <c r="O38" s="510"/>
    </row>
    <row r="39" spans="1:15" x14ac:dyDescent="0.2">
      <c r="A39" s="514" t="str">
        <f>PLANILHA!A32</f>
        <v>3.3.1</v>
      </c>
      <c r="B39" s="509" t="str">
        <f>PLANILHA!C32</f>
        <v>Caixa de Inspeção para aterramento, circular em Polietileno</v>
      </c>
      <c r="C39" s="509"/>
      <c r="D39" s="509"/>
      <c r="E39" s="509"/>
      <c r="F39" s="509"/>
      <c r="G39" s="509"/>
      <c r="H39" s="509"/>
      <c r="I39" s="509"/>
      <c r="J39" s="509"/>
      <c r="K39" s="509"/>
      <c r="L39" s="509"/>
      <c r="M39" s="509"/>
      <c r="N39" s="509"/>
      <c r="O39" s="510"/>
    </row>
    <row r="40" spans="1:15" x14ac:dyDescent="0.2">
      <c r="A40" s="508"/>
      <c r="B40" s="509"/>
      <c r="C40" s="509"/>
      <c r="D40" s="509"/>
      <c r="E40" s="509"/>
      <c r="F40" s="509"/>
      <c r="G40" s="509"/>
      <c r="H40" s="509"/>
      <c r="I40" s="509"/>
      <c r="J40" s="509"/>
      <c r="K40" s="509"/>
      <c r="L40" s="509"/>
      <c r="M40" s="509"/>
      <c r="N40" s="509"/>
      <c r="O40" s="510"/>
    </row>
    <row r="41" spans="1:15" x14ac:dyDescent="0.2">
      <c r="A41" s="508"/>
      <c r="B41" s="515" t="s">
        <v>288</v>
      </c>
      <c r="C41" s="516">
        <v>46</v>
      </c>
      <c r="D41" s="517"/>
      <c r="E41" s="509"/>
      <c r="F41" s="509"/>
      <c r="G41" s="509"/>
      <c r="H41" s="509"/>
      <c r="I41" s="509"/>
      <c r="J41" s="509"/>
      <c r="K41" s="509"/>
      <c r="L41" s="509"/>
      <c r="M41" s="509"/>
      <c r="N41" s="509"/>
      <c r="O41" s="510"/>
    </row>
    <row r="42" spans="1:15" x14ac:dyDescent="0.2">
      <c r="A42" s="508"/>
      <c r="B42" s="509"/>
      <c r="C42" s="509"/>
      <c r="D42" s="509"/>
      <c r="E42" s="509"/>
      <c r="F42" s="509"/>
      <c r="G42" s="509"/>
      <c r="H42" s="509"/>
      <c r="I42" s="509"/>
      <c r="J42" s="509"/>
      <c r="K42" s="509"/>
      <c r="L42" s="509"/>
      <c r="M42" s="509"/>
      <c r="N42" s="509"/>
      <c r="O42" s="510"/>
    </row>
    <row r="43" spans="1:15" x14ac:dyDescent="0.2">
      <c r="A43" s="514" t="str">
        <f>PLANILHA!A33</f>
        <v>3.3.2</v>
      </c>
      <c r="B43" s="509" t="str">
        <f>PLANILHA!C33</f>
        <v>Haste copperweld de aterramento 5/8 - 3m</v>
      </c>
      <c r="C43" s="509"/>
      <c r="D43" s="509"/>
      <c r="E43" s="509"/>
      <c r="F43" s="509"/>
      <c r="G43" s="509"/>
      <c r="H43" s="509"/>
      <c r="I43" s="509"/>
      <c r="J43" s="509"/>
      <c r="K43" s="509"/>
      <c r="L43" s="509"/>
      <c r="M43" s="509"/>
      <c r="N43" s="509"/>
      <c r="O43" s="510"/>
    </row>
    <row r="44" spans="1:15" x14ac:dyDescent="0.2">
      <c r="A44" s="508"/>
      <c r="B44" s="509"/>
      <c r="C44" s="509"/>
      <c r="D44" s="509"/>
      <c r="E44" s="509"/>
      <c r="F44" s="509"/>
      <c r="G44" s="509"/>
      <c r="H44" s="509"/>
      <c r="I44" s="509"/>
      <c r="J44" s="509"/>
      <c r="K44" s="509"/>
      <c r="L44" s="509"/>
      <c r="M44" s="509"/>
      <c r="N44" s="509"/>
      <c r="O44" s="510"/>
    </row>
    <row r="45" spans="1:15" x14ac:dyDescent="0.2">
      <c r="A45" s="508"/>
      <c r="B45" s="515" t="s">
        <v>289</v>
      </c>
      <c r="C45" s="516">
        <v>180</v>
      </c>
      <c r="D45" s="509"/>
      <c r="E45" s="509"/>
      <c r="F45" s="509"/>
      <c r="G45" s="509"/>
      <c r="H45" s="509"/>
      <c r="I45" s="509"/>
      <c r="J45" s="509"/>
      <c r="K45" s="509"/>
      <c r="L45" s="509"/>
      <c r="M45" s="509"/>
      <c r="N45" s="509"/>
      <c r="O45" s="510"/>
    </row>
    <row r="46" spans="1:15" x14ac:dyDescent="0.2">
      <c r="A46" s="508"/>
      <c r="B46" s="509"/>
      <c r="C46" s="509"/>
      <c r="D46" s="509"/>
      <c r="E46" s="509"/>
      <c r="F46" s="509"/>
      <c r="G46" s="509"/>
      <c r="H46" s="509"/>
      <c r="I46" s="509"/>
      <c r="J46" s="509"/>
      <c r="K46" s="509"/>
      <c r="L46" s="509"/>
      <c r="M46" s="509"/>
      <c r="N46" s="509"/>
      <c r="O46" s="510"/>
    </row>
    <row r="47" spans="1:15" x14ac:dyDescent="0.2">
      <c r="A47" s="514" t="str">
        <f>PLANILHA!A34</f>
        <v>3.3.3</v>
      </c>
      <c r="B47" s="509" t="str">
        <f>PLANILHA!C34</f>
        <v>Escavação mecanizada de vala</v>
      </c>
      <c r="C47" s="509"/>
      <c r="D47" s="509"/>
      <c r="E47" s="509"/>
      <c r="F47" s="509"/>
      <c r="G47" s="509"/>
      <c r="H47" s="509"/>
      <c r="I47" s="509"/>
      <c r="J47" s="509"/>
      <c r="K47" s="509"/>
      <c r="L47" s="509"/>
      <c r="M47" s="509"/>
      <c r="N47" s="509"/>
      <c r="O47" s="510"/>
    </row>
    <row r="48" spans="1:15" x14ac:dyDescent="0.2">
      <c r="A48" s="508"/>
      <c r="B48" s="509"/>
      <c r="C48" s="509"/>
      <c r="D48" s="509"/>
      <c r="E48" s="509"/>
      <c r="F48" s="509"/>
      <c r="G48" s="509"/>
      <c r="H48" s="509"/>
      <c r="I48" s="509"/>
      <c r="J48" s="509"/>
      <c r="K48" s="509"/>
      <c r="L48" s="509"/>
      <c r="M48" s="509"/>
      <c r="N48" s="509"/>
      <c r="O48" s="510"/>
    </row>
    <row r="49" spans="1:15" x14ac:dyDescent="0.2">
      <c r="A49" s="508"/>
      <c r="B49" s="516" t="s">
        <v>295</v>
      </c>
      <c r="C49" s="516" t="s">
        <v>294</v>
      </c>
      <c r="D49" s="516" t="s">
        <v>292</v>
      </c>
      <c r="E49" s="516" t="s">
        <v>294</v>
      </c>
      <c r="F49" s="516" t="s">
        <v>296</v>
      </c>
      <c r="G49" s="516" t="s">
        <v>297</v>
      </c>
      <c r="H49" s="516" t="s">
        <v>298</v>
      </c>
      <c r="I49" s="509"/>
      <c r="J49" s="509"/>
      <c r="K49" s="509"/>
      <c r="L49" s="509"/>
      <c r="M49" s="509"/>
      <c r="N49" s="509"/>
      <c r="O49" s="510"/>
    </row>
    <row r="50" spans="1:15" x14ac:dyDescent="0.2">
      <c r="A50" s="508"/>
      <c r="B50" s="516">
        <f>C35</f>
        <v>1485</v>
      </c>
      <c r="C50" s="509"/>
      <c r="D50" s="509">
        <v>0.3</v>
      </c>
      <c r="E50" s="509"/>
      <c r="F50" s="509">
        <v>0.6</v>
      </c>
      <c r="G50" s="509"/>
      <c r="H50" s="509">
        <f>B50*D50*F50</f>
        <v>267.3</v>
      </c>
      <c r="I50" s="509"/>
      <c r="J50" s="509"/>
      <c r="K50" s="509"/>
      <c r="L50" s="509"/>
      <c r="M50" s="509"/>
      <c r="N50" s="509"/>
      <c r="O50" s="510"/>
    </row>
    <row r="51" spans="1:15" x14ac:dyDescent="0.2">
      <c r="A51" s="508"/>
      <c r="B51" s="515"/>
      <c r="C51" s="509"/>
      <c r="D51" s="517"/>
      <c r="E51" s="509"/>
      <c r="F51" s="509"/>
      <c r="G51" s="509"/>
      <c r="H51" s="509"/>
      <c r="I51" s="509"/>
      <c r="J51" s="509"/>
      <c r="K51" s="509"/>
      <c r="L51" s="509"/>
      <c r="M51" s="509"/>
      <c r="N51" s="509"/>
      <c r="O51" s="510"/>
    </row>
    <row r="52" spans="1:15" x14ac:dyDescent="0.2">
      <c r="A52" s="508"/>
      <c r="B52" s="509"/>
      <c r="C52" s="509"/>
      <c r="D52" s="509"/>
      <c r="E52" s="509"/>
      <c r="F52" s="509"/>
      <c r="G52" s="509"/>
      <c r="H52" s="509"/>
      <c r="I52" s="509"/>
      <c r="J52" s="509"/>
      <c r="K52" s="509"/>
      <c r="L52" s="509"/>
      <c r="M52" s="509"/>
      <c r="N52" s="509"/>
      <c r="O52" s="510"/>
    </row>
    <row r="53" spans="1:15" x14ac:dyDescent="0.2">
      <c r="A53" s="514" t="str">
        <f>PLANILHA!A35</f>
        <v>3.3.4</v>
      </c>
      <c r="B53" s="509" t="str">
        <f>PLANILHA!C35</f>
        <v>Reaterro manual apiloado com soquete</v>
      </c>
      <c r="C53" s="509"/>
      <c r="D53" s="509"/>
      <c r="E53" s="509"/>
      <c r="F53" s="509"/>
      <c r="G53" s="509"/>
      <c r="H53" s="509"/>
      <c r="I53" s="509"/>
      <c r="J53" s="509"/>
      <c r="K53" s="509"/>
      <c r="L53" s="509"/>
      <c r="M53" s="509"/>
      <c r="N53" s="509"/>
      <c r="O53" s="510"/>
    </row>
    <row r="54" spans="1:15" x14ac:dyDescent="0.2">
      <c r="A54" s="508"/>
      <c r="B54" s="509"/>
      <c r="C54" s="509"/>
      <c r="D54" s="509"/>
      <c r="E54" s="509"/>
      <c r="F54" s="509"/>
      <c r="G54" s="509"/>
      <c r="H54" s="509"/>
      <c r="I54" s="509"/>
      <c r="J54" s="509"/>
      <c r="K54" s="509"/>
      <c r="L54" s="509"/>
      <c r="M54" s="509"/>
      <c r="N54" s="509"/>
      <c r="O54" s="510"/>
    </row>
    <row r="55" spans="1:15" x14ac:dyDescent="0.2">
      <c r="A55" s="508"/>
      <c r="B55" s="516" t="s">
        <v>295</v>
      </c>
      <c r="C55" s="516" t="s">
        <v>294</v>
      </c>
      <c r="D55" s="516" t="s">
        <v>292</v>
      </c>
      <c r="E55" s="516" t="s">
        <v>294</v>
      </c>
      <c r="F55" s="516" t="s">
        <v>296</v>
      </c>
      <c r="G55" s="516" t="s">
        <v>297</v>
      </c>
      <c r="H55" s="516" t="s">
        <v>298</v>
      </c>
      <c r="I55" s="509"/>
      <c r="J55" s="509"/>
      <c r="K55" s="509"/>
      <c r="L55" s="509"/>
      <c r="M55" s="509"/>
      <c r="N55" s="509"/>
      <c r="O55" s="510"/>
    </row>
    <row r="56" spans="1:15" x14ac:dyDescent="0.2">
      <c r="A56" s="508"/>
      <c r="B56" s="516">
        <f>C35</f>
        <v>1485</v>
      </c>
      <c r="C56" s="509"/>
      <c r="D56" s="509">
        <v>0.3</v>
      </c>
      <c r="E56" s="509"/>
      <c r="F56" s="509">
        <v>0.6</v>
      </c>
      <c r="G56" s="509"/>
      <c r="H56" s="509">
        <f>B56*D56*F56</f>
        <v>267.3</v>
      </c>
      <c r="I56" s="509"/>
      <c r="J56" s="509"/>
      <c r="K56" s="509"/>
      <c r="L56" s="509"/>
      <c r="M56" s="509"/>
      <c r="N56" s="509"/>
      <c r="O56" s="510"/>
    </row>
    <row r="57" spans="1:15" x14ac:dyDescent="0.2">
      <c r="A57" s="508"/>
      <c r="B57" s="509"/>
      <c r="C57" s="509"/>
      <c r="D57" s="509"/>
      <c r="E57" s="509"/>
      <c r="F57" s="509"/>
      <c r="G57" s="509"/>
      <c r="H57" s="509"/>
      <c r="I57" s="509"/>
      <c r="J57" s="509"/>
      <c r="K57" s="509"/>
      <c r="L57" s="509"/>
      <c r="M57" s="509"/>
      <c r="N57" s="509"/>
      <c r="O57" s="510"/>
    </row>
    <row r="58" spans="1:15" x14ac:dyDescent="0.2">
      <c r="A58" s="514" t="str">
        <f>PLANILHA!A36</f>
        <v>3.3.5</v>
      </c>
      <c r="B58" s="509" t="str">
        <f>PLANILHA!C36</f>
        <v>Terminal aéreo em aço galvanizado com base de fixação h=30cm</v>
      </c>
      <c r="C58" s="509"/>
      <c r="D58" s="509"/>
      <c r="E58" s="509"/>
      <c r="F58" s="509"/>
      <c r="G58" s="509"/>
      <c r="H58" s="509"/>
      <c r="I58" s="509"/>
      <c r="J58" s="509"/>
      <c r="K58" s="509"/>
      <c r="L58" s="509"/>
      <c r="M58" s="509"/>
      <c r="N58" s="509"/>
      <c r="O58" s="510"/>
    </row>
    <row r="59" spans="1:15" x14ac:dyDescent="0.2">
      <c r="A59" s="508"/>
      <c r="B59" s="509"/>
      <c r="C59" s="509"/>
      <c r="D59" s="509"/>
      <c r="E59" s="509"/>
      <c r="F59" s="509"/>
      <c r="G59" s="509"/>
      <c r="H59" s="509"/>
      <c r="I59" s="509"/>
      <c r="J59" s="509"/>
      <c r="K59" s="509"/>
      <c r="L59" s="509"/>
      <c r="M59" s="509"/>
      <c r="N59" s="509"/>
      <c r="O59" s="510"/>
    </row>
    <row r="60" spans="1:15" x14ac:dyDescent="0.2">
      <c r="A60" s="508"/>
      <c r="B60" s="517" t="s">
        <v>288</v>
      </c>
      <c r="C60" s="516">
        <v>105</v>
      </c>
      <c r="D60" s="509"/>
      <c r="E60" s="509"/>
      <c r="F60" s="509"/>
      <c r="G60" s="509"/>
      <c r="H60" s="509"/>
      <c r="I60" s="509"/>
      <c r="J60" s="509"/>
      <c r="K60" s="509"/>
      <c r="L60" s="509"/>
      <c r="M60" s="509"/>
      <c r="N60" s="509"/>
      <c r="O60" s="510"/>
    </row>
    <row r="61" spans="1:15" x14ac:dyDescent="0.2">
      <c r="A61" s="508"/>
      <c r="B61" s="509"/>
      <c r="C61" s="509"/>
      <c r="D61" s="509"/>
      <c r="E61" s="509"/>
      <c r="F61" s="509"/>
      <c r="G61" s="509"/>
      <c r="H61" s="509"/>
      <c r="I61" s="509"/>
      <c r="J61" s="509"/>
      <c r="K61" s="509"/>
      <c r="L61" s="509"/>
      <c r="M61" s="509"/>
      <c r="N61" s="509"/>
      <c r="O61" s="510"/>
    </row>
    <row r="62" spans="1:15" x14ac:dyDescent="0.2">
      <c r="A62" s="656">
        <f>PLANILHA!A37</f>
        <v>4</v>
      </c>
      <c r="B62" s="662" t="str">
        <f>PLANILHA!C37</f>
        <v>P.S.C.I.P. - Projeto de Segurança Contra Incêndio e Pânico</v>
      </c>
      <c r="C62" s="663"/>
      <c r="D62" s="663"/>
      <c r="E62" s="663"/>
      <c r="F62" s="663"/>
      <c r="G62" s="663"/>
      <c r="H62" s="663"/>
      <c r="I62" s="663"/>
      <c r="J62" s="663"/>
      <c r="K62" s="663"/>
      <c r="L62" s="663"/>
      <c r="M62" s="663"/>
      <c r="N62" s="379"/>
      <c r="O62" s="511"/>
    </row>
    <row r="63" spans="1:15" x14ac:dyDescent="0.2">
      <c r="A63" s="508"/>
      <c r="B63" s="509"/>
      <c r="C63" s="509"/>
      <c r="D63" s="509"/>
      <c r="E63" s="509"/>
      <c r="F63" s="509"/>
      <c r="G63" s="509"/>
      <c r="H63" s="509"/>
      <c r="I63" s="509"/>
      <c r="J63" s="509"/>
      <c r="K63" s="509"/>
      <c r="L63" s="509"/>
      <c r="M63" s="509"/>
      <c r="N63" s="509"/>
      <c r="O63" s="510"/>
    </row>
    <row r="64" spans="1:15" x14ac:dyDescent="0.2">
      <c r="A64" s="512" t="str">
        <f>PLANILHA!A38</f>
        <v>4.1</v>
      </c>
      <c r="B64" s="518" t="str">
        <f>PLANILHA!C38</f>
        <v>REDE DE INCENDIO - EQUIPAMENTOS</v>
      </c>
      <c r="C64" s="509"/>
      <c r="D64" s="509"/>
      <c r="E64" s="509"/>
      <c r="F64" s="509"/>
      <c r="G64" s="509"/>
      <c r="H64" s="509"/>
      <c r="I64" s="509"/>
      <c r="J64" s="509"/>
      <c r="K64" s="509"/>
      <c r="L64" s="509"/>
      <c r="M64" s="509"/>
      <c r="N64" s="509"/>
      <c r="O64" s="510"/>
    </row>
    <row r="65" spans="1:15" x14ac:dyDescent="0.2">
      <c r="A65" s="508"/>
      <c r="B65" s="509"/>
      <c r="C65" s="509"/>
      <c r="D65" s="509"/>
      <c r="E65" s="509"/>
      <c r="F65" s="509"/>
      <c r="G65" s="509"/>
      <c r="H65" s="509"/>
      <c r="I65" s="509"/>
      <c r="J65" s="509"/>
      <c r="K65" s="509"/>
      <c r="L65" s="509"/>
      <c r="M65" s="509"/>
      <c r="N65" s="509"/>
      <c r="O65" s="510"/>
    </row>
    <row r="66" spans="1:15" ht="30.75" customHeight="1" x14ac:dyDescent="0.2">
      <c r="A66" s="519" t="str">
        <f>PLANILHA!A39</f>
        <v>4.1.1</v>
      </c>
      <c r="B66" s="664" t="str">
        <f>PLANILHA!C39</f>
        <v>PLACA DE SINALIZACAO DE SEGURANCA CONTRA INCENDIO, FOTOLUMINESCENTE, QUADRADA, *20 X 20* CM, EM PVC *2* MM ANTI-CHAMAS (SIMBOLOS, CORES E PICTOGRAMAS CONFORME NBR 13434)</v>
      </c>
      <c r="C66" s="664"/>
      <c r="D66" s="664"/>
      <c r="E66" s="664"/>
      <c r="F66" s="664"/>
      <c r="G66" s="664"/>
      <c r="H66" s="664"/>
      <c r="I66" s="664"/>
      <c r="J66" s="664"/>
      <c r="K66" s="664"/>
      <c r="L66" s="664"/>
      <c r="M66" s="664"/>
      <c r="N66" s="509"/>
      <c r="O66" s="510"/>
    </row>
    <row r="67" spans="1:15" x14ac:dyDescent="0.2">
      <c r="A67" s="508"/>
      <c r="B67" s="509"/>
      <c r="C67" s="509"/>
      <c r="D67" s="509"/>
      <c r="E67" s="509"/>
      <c r="F67" s="509"/>
      <c r="G67" s="509"/>
      <c r="H67" s="509"/>
      <c r="I67" s="509"/>
      <c r="J67" s="509"/>
      <c r="K67" s="509"/>
      <c r="L67" s="509"/>
      <c r="M67" s="509"/>
      <c r="N67" s="509"/>
      <c r="O67" s="510"/>
    </row>
    <row r="68" spans="1:15" x14ac:dyDescent="0.2">
      <c r="A68" s="508"/>
      <c r="B68" s="517" t="s">
        <v>307</v>
      </c>
      <c r="C68" s="516">
        <v>10</v>
      </c>
      <c r="D68" s="509"/>
      <c r="E68" s="509"/>
      <c r="F68" s="509"/>
      <c r="G68" s="509"/>
      <c r="H68" s="509"/>
      <c r="I68" s="509"/>
      <c r="J68" s="509"/>
      <c r="K68" s="509"/>
      <c r="L68" s="509"/>
      <c r="M68" s="509"/>
      <c r="N68" s="509"/>
      <c r="O68" s="510"/>
    </row>
    <row r="69" spans="1:15" x14ac:dyDescent="0.2">
      <c r="A69" s="508"/>
      <c r="B69" s="509"/>
      <c r="C69" s="509"/>
      <c r="D69" s="509"/>
      <c r="E69" s="509"/>
      <c r="F69" s="509"/>
      <c r="G69" s="509"/>
      <c r="H69" s="509"/>
      <c r="I69" s="509"/>
      <c r="J69" s="509"/>
      <c r="K69" s="509"/>
      <c r="L69" s="509"/>
      <c r="M69" s="509"/>
      <c r="N69" s="509"/>
      <c r="O69" s="510"/>
    </row>
    <row r="70" spans="1:15" x14ac:dyDescent="0.2">
      <c r="A70" s="508"/>
      <c r="B70" s="509"/>
      <c r="C70" s="509"/>
      <c r="D70" s="509"/>
      <c r="E70" s="509"/>
      <c r="F70" s="509"/>
      <c r="G70" s="509"/>
      <c r="H70" s="509"/>
      <c r="I70" s="509"/>
      <c r="J70" s="509"/>
      <c r="K70" s="509"/>
      <c r="L70" s="509"/>
      <c r="M70" s="509"/>
      <c r="N70" s="509"/>
      <c r="O70" s="510"/>
    </row>
    <row r="71" spans="1:15" x14ac:dyDescent="0.2">
      <c r="A71" s="514" t="str">
        <f>PLANILHA!A40</f>
        <v>4.1.2</v>
      </c>
      <c r="B71" s="509" t="str">
        <f>PLANILHA!C40</f>
        <v>Extintor incendio tp po quimico 6kg  ABC - fornecimento e instalação</v>
      </c>
      <c r="C71" s="509"/>
      <c r="D71" s="509"/>
      <c r="E71" s="509"/>
      <c r="F71" s="509"/>
      <c r="G71" s="509"/>
      <c r="H71" s="509"/>
      <c r="I71" s="509"/>
      <c r="J71" s="509"/>
      <c r="K71" s="509"/>
      <c r="L71" s="509"/>
      <c r="M71" s="509"/>
      <c r="N71" s="509"/>
      <c r="O71" s="510"/>
    </row>
    <row r="72" spans="1:15" x14ac:dyDescent="0.2">
      <c r="A72" s="508"/>
      <c r="B72" s="509"/>
      <c r="C72" s="509"/>
      <c r="D72" s="509"/>
      <c r="E72" s="509"/>
      <c r="F72" s="509"/>
      <c r="G72" s="509"/>
      <c r="H72" s="509"/>
      <c r="I72" s="509"/>
      <c r="J72" s="509"/>
      <c r="K72" s="509"/>
      <c r="L72" s="509"/>
      <c r="M72" s="509"/>
      <c r="N72" s="509"/>
      <c r="O72" s="510"/>
    </row>
    <row r="73" spans="1:15" x14ac:dyDescent="0.2">
      <c r="A73" s="508"/>
      <c r="B73" s="517" t="s">
        <v>288</v>
      </c>
      <c r="C73" s="516">
        <v>10</v>
      </c>
      <c r="D73" s="509"/>
      <c r="E73" s="509"/>
      <c r="F73" s="509"/>
      <c r="G73" s="509"/>
      <c r="H73" s="509"/>
      <c r="I73" s="509"/>
      <c r="J73" s="509"/>
      <c r="K73" s="509"/>
      <c r="L73" s="509"/>
      <c r="M73" s="509"/>
      <c r="N73" s="509"/>
      <c r="O73" s="510"/>
    </row>
    <row r="74" spans="1:15" x14ac:dyDescent="0.2">
      <c r="A74" s="508"/>
      <c r="B74" s="509"/>
      <c r="C74" s="509"/>
      <c r="D74" s="509"/>
      <c r="E74" s="509"/>
      <c r="F74" s="509"/>
      <c r="G74" s="509"/>
      <c r="H74" s="509"/>
      <c r="I74" s="509"/>
      <c r="J74" s="509"/>
      <c r="K74" s="509"/>
      <c r="L74" s="509"/>
      <c r="M74" s="509"/>
      <c r="N74" s="509"/>
      <c r="O74" s="510"/>
    </row>
    <row r="75" spans="1:15" x14ac:dyDescent="0.2">
      <c r="A75" s="508"/>
      <c r="B75" s="509"/>
      <c r="C75" s="509"/>
      <c r="D75" s="509"/>
      <c r="E75" s="509"/>
      <c r="F75" s="509"/>
      <c r="G75" s="509"/>
      <c r="H75" s="509"/>
      <c r="I75" s="509"/>
      <c r="J75" s="509"/>
      <c r="K75" s="509"/>
      <c r="L75" s="509"/>
      <c r="M75" s="509"/>
      <c r="N75" s="509"/>
      <c r="O75" s="510"/>
    </row>
    <row r="76" spans="1:15" x14ac:dyDescent="0.2">
      <c r="A76" s="656">
        <f>PLANILHA!A41</f>
        <v>5</v>
      </c>
      <c r="B76" s="662" t="str">
        <f>PLANILHA!C41</f>
        <v>Outros</v>
      </c>
      <c r="C76" s="663"/>
      <c r="D76" s="663"/>
      <c r="E76" s="663"/>
      <c r="F76" s="663"/>
      <c r="G76" s="663"/>
      <c r="H76" s="663"/>
      <c r="I76" s="663"/>
      <c r="J76" s="663"/>
      <c r="K76" s="663"/>
      <c r="L76" s="663"/>
      <c r="M76" s="663"/>
      <c r="N76" s="379"/>
      <c r="O76" s="511"/>
    </row>
    <row r="77" spans="1:15" x14ac:dyDescent="0.2">
      <c r="A77" s="508"/>
      <c r="B77" s="509"/>
      <c r="C77" s="509"/>
      <c r="D77" s="509"/>
      <c r="E77" s="509"/>
      <c r="F77" s="509"/>
      <c r="G77" s="509"/>
      <c r="H77" s="509"/>
      <c r="I77" s="509"/>
      <c r="J77" s="509"/>
      <c r="K77" s="509"/>
      <c r="L77" s="509"/>
      <c r="M77" s="509"/>
      <c r="N77" s="509"/>
      <c r="O77" s="510"/>
    </row>
    <row r="78" spans="1:15" x14ac:dyDescent="0.2">
      <c r="A78" s="512" t="str">
        <f>PLANILHA!A42</f>
        <v>5.1</v>
      </c>
      <c r="B78" s="513" t="str">
        <f>PLANILHA!C42</f>
        <v>Limpeza</v>
      </c>
      <c r="C78" s="509"/>
      <c r="D78" s="509"/>
      <c r="E78" s="509"/>
      <c r="F78" s="509"/>
      <c r="G78" s="509"/>
      <c r="H78" s="509"/>
      <c r="I78" s="509"/>
      <c r="J78" s="509"/>
      <c r="K78" s="509"/>
      <c r="L78" s="509"/>
      <c r="M78" s="509"/>
      <c r="N78" s="509"/>
      <c r="O78" s="510"/>
    </row>
    <row r="79" spans="1:15" x14ac:dyDescent="0.2">
      <c r="A79" s="508"/>
      <c r="B79" s="509"/>
      <c r="C79" s="509"/>
      <c r="D79" s="509"/>
      <c r="E79" s="509"/>
      <c r="F79" s="509"/>
      <c r="G79" s="509"/>
      <c r="H79" s="509"/>
      <c r="I79" s="509"/>
      <c r="J79" s="509"/>
      <c r="K79" s="509"/>
      <c r="L79" s="509"/>
      <c r="M79" s="509"/>
      <c r="N79" s="509"/>
      <c r="O79" s="510"/>
    </row>
    <row r="80" spans="1:15" x14ac:dyDescent="0.2">
      <c r="A80" s="514" t="str">
        <f>PLANILHA!A43</f>
        <v>5.1.1</v>
      </c>
      <c r="B80" s="509" t="str">
        <f>PLANILHA!C43</f>
        <v>Montagem e desmontagem de andaime tubular tipo torre</v>
      </c>
      <c r="C80" s="509"/>
      <c r="D80" s="509"/>
      <c r="E80" s="509"/>
      <c r="F80" s="509"/>
      <c r="G80" s="509"/>
      <c r="H80" s="509"/>
      <c r="I80" s="509"/>
      <c r="J80" s="509"/>
      <c r="K80" s="509"/>
      <c r="L80" s="509"/>
      <c r="M80" s="509"/>
      <c r="N80" s="509"/>
      <c r="O80" s="510"/>
    </row>
    <row r="81" spans="1:15" x14ac:dyDescent="0.2">
      <c r="A81" s="508"/>
      <c r="B81" s="509"/>
      <c r="C81" s="509"/>
      <c r="D81" s="509"/>
      <c r="E81" s="509"/>
      <c r="F81" s="509"/>
      <c r="G81" s="509"/>
      <c r="H81" s="509"/>
      <c r="I81" s="509"/>
      <c r="J81" s="509"/>
      <c r="K81" s="509"/>
      <c r="L81" s="509"/>
      <c r="M81" s="509"/>
      <c r="N81" s="509"/>
      <c r="O81" s="510"/>
    </row>
    <row r="82" spans="1:15" x14ac:dyDescent="0.2">
      <c r="A82" s="508"/>
      <c r="B82" s="517" t="s">
        <v>292</v>
      </c>
      <c r="C82" s="509">
        <v>50</v>
      </c>
      <c r="D82" s="509"/>
      <c r="E82" s="509"/>
      <c r="F82" s="509"/>
      <c r="G82" s="509"/>
      <c r="H82" s="509"/>
      <c r="I82" s="509"/>
      <c r="J82" s="509"/>
      <c r="K82" s="509"/>
      <c r="L82" s="509"/>
      <c r="M82" s="509"/>
      <c r="N82" s="509"/>
      <c r="O82" s="510"/>
    </row>
    <row r="83" spans="1:15" x14ac:dyDescent="0.2">
      <c r="A83" s="508"/>
      <c r="B83" s="509"/>
      <c r="C83" s="509"/>
      <c r="D83" s="509"/>
      <c r="E83" s="509"/>
      <c r="F83" s="509"/>
      <c r="G83" s="509"/>
      <c r="H83" s="509"/>
      <c r="I83" s="509"/>
      <c r="J83" s="509"/>
      <c r="K83" s="509"/>
      <c r="L83" s="509"/>
      <c r="M83" s="509"/>
      <c r="N83" s="509"/>
      <c r="O83" s="510"/>
    </row>
    <row r="84" spans="1:15" x14ac:dyDescent="0.2">
      <c r="A84" s="514" t="str">
        <f>PLANILHA!A44</f>
        <v>5.1.2</v>
      </c>
      <c r="B84" s="509" t="str">
        <f>PLANILHA!C44</f>
        <v>Limpeza manual do terreno (com raspagem superficial)</v>
      </c>
      <c r="C84" s="509"/>
      <c r="D84" s="509"/>
      <c r="E84" s="509"/>
      <c r="F84" s="509"/>
      <c r="G84" s="509"/>
      <c r="H84" s="509"/>
      <c r="I84" s="509"/>
      <c r="J84" s="509"/>
      <c r="K84" s="509"/>
      <c r="L84" s="509"/>
      <c r="M84" s="509"/>
      <c r="N84" s="509"/>
      <c r="O84" s="510"/>
    </row>
    <row r="85" spans="1:15" x14ac:dyDescent="0.2">
      <c r="A85" s="508"/>
      <c r="B85" s="509"/>
      <c r="C85" s="509"/>
      <c r="D85" s="509"/>
      <c r="E85" s="509"/>
      <c r="F85" s="509"/>
      <c r="G85" s="509"/>
      <c r="H85" s="509"/>
      <c r="I85" s="509"/>
      <c r="J85" s="509"/>
      <c r="K85" s="509"/>
      <c r="L85" s="509"/>
      <c r="M85" s="509"/>
      <c r="N85" s="509"/>
      <c r="O85" s="510"/>
    </row>
    <row r="86" spans="1:15" ht="13.5" thickBot="1" x14ac:dyDescent="0.25">
      <c r="A86" s="520"/>
      <c r="B86" s="521" t="s">
        <v>293</v>
      </c>
      <c r="C86" s="522">
        <v>1478.52</v>
      </c>
      <c r="D86" s="521" t="s">
        <v>6</v>
      </c>
      <c r="E86" s="522"/>
      <c r="F86" s="522"/>
      <c r="G86" s="522"/>
      <c r="H86" s="522"/>
      <c r="I86" s="522"/>
      <c r="J86" s="522"/>
      <c r="K86" s="522"/>
      <c r="L86" s="522"/>
      <c r="M86" s="522"/>
      <c r="N86" s="522"/>
      <c r="O86" s="523"/>
    </row>
  </sheetData>
  <mergeCells count="4">
    <mergeCell ref="B19:M19"/>
    <mergeCell ref="B62:M62"/>
    <mergeCell ref="B76:M76"/>
    <mergeCell ref="B66:M66"/>
  </mergeCells>
  <pageMargins left="0.511811024" right="0.511811024" top="0.78740157499999996" bottom="0.78740157499999996" header="0.31496062000000002" footer="0.31496062000000002"/>
  <pageSetup paperSize="9" scale="6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31"/>
  <sheetViews>
    <sheetView showZeros="0" view="pageBreakPreview" zoomScale="80" zoomScaleNormal="80" zoomScaleSheetLayoutView="80" workbookViewId="0">
      <selection activeCell="H30" sqref="H30"/>
    </sheetView>
  </sheetViews>
  <sheetFormatPr defaultColWidth="16" defaultRowHeight="15" x14ac:dyDescent="0.25"/>
  <cols>
    <col min="1" max="1" width="8.7109375" style="4" customWidth="1"/>
    <col min="2" max="2" width="35.7109375" style="2" customWidth="1"/>
    <col min="3" max="5" width="15.7109375" style="2" customWidth="1"/>
    <col min="6" max="6" width="12.28515625" style="3" bestFit="1" customWidth="1"/>
    <col min="7" max="7" width="10" style="2" bestFit="1" customWidth="1"/>
    <col min="8" max="8" width="16" style="1" customWidth="1"/>
    <col min="9" max="9" width="21.7109375" style="1" customWidth="1"/>
    <col min="10" max="10" width="16.140625" style="1" bestFit="1" customWidth="1"/>
    <col min="11" max="16384" width="16" style="1"/>
  </cols>
  <sheetData>
    <row r="1" spans="1:13" x14ac:dyDescent="0.25">
      <c r="A1" s="524"/>
      <c r="B1" s="525"/>
      <c r="C1" s="525"/>
      <c r="D1" s="525"/>
      <c r="E1" s="525"/>
      <c r="F1" s="526"/>
      <c r="G1" s="527"/>
    </row>
    <row r="2" spans="1:13" x14ac:dyDescent="0.25">
      <c r="A2" s="528"/>
      <c r="B2" s="17"/>
      <c r="C2" s="17"/>
      <c r="D2" s="17"/>
      <c r="E2" s="17"/>
      <c r="F2" s="529"/>
      <c r="G2" s="530"/>
    </row>
    <row r="3" spans="1:13" x14ac:dyDescent="0.25">
      <c r="A3" s="528"/>
      <c r="B3" s="17"/>
      <c r="C3" s="17"/>
      <c r="D3" s="17"/>
      <c r="E3" s="17"/>
      <c r="F3" s="529"/>
      <c r="G3" s="530"/>
    </row>
    <row r="4" spans="1:13" s="15" customFormat="1" x14ac:dyDescent="0.25">
      <c r="A4" s="528"/>
      <c r="B4" s="17"/>
      <c r="C4" s="17"/>
      <c r="D4" s="17"/>
      <c r="E4" s="17"/>
      <c r="F4" s="529"/>
      <c r="G4" s="530"/>
      <c r="M4" s="16"/>
    </row>
    <row r="5" spans="1:13" s="15" customFormat="1" x14ac:dyDescent="0.25">
      <c r="A5" s="528"/>
      <c r="B5" s="17"/>
      <c r="C5" s="17"/>
      <c r="D5" s="17"/>
      <c r="E5" s="17"/>
      <c r="F5" s="529"/>
      <c r="G5" s="530"/>
      <c r="M5" s="16"/>
    </row>
    <row r="6" spans="1:13" s="15" customFormat="1" x14ac:dyDescent="0.25">
      <c r="A6" s="528"/>
      <c r="B6" s="17"/>
      <c r="C6" s="17"/>
      <c r="D6" s="17"/>
      <c r="E6" s="17"/>
      <c r="F6" s="529"/>
      <c r="G6" s="530"/>
      <c r="M6" s="16"/>
    </row>
    <row r="7" spans="1:13" s="15" customFormat="1" x14ac:dyDescent="0.25">
      <c r="A7" s="531"/>
      <c r="B7" s="532"/>
      <c r="C7" s="532"/>
      <c r="D7" s="532"/>
      <c r="E7" s="532"/>
      <c r="F7" s="532"/>
      <c r="G7" s="533"/>
      <c r="M7" s="16"/>
    </row>
    <row r="8" spans="1:13" s="15" customFormat="1" x14ac:dyDescent="0.25">
      <c r="A8" s="534"/>
      <c r="B8" s="535"/>
      <c r="C8" s="535"/>
      <c r="D8" s="535"/>
      <c r="E8" s="535"/>
      <c r="F8" s="535"/>
      <c r="G8" s="536"/>
      <c r="M8" s="16"/>
    </row>
    <row r="9" spans="1:13" s="8" customFormat="1" ht="30" customHeight="1" x14ac:dyDescent="0.2">
      <c r="A9" s="680" t="str">
        <f>PLANILHA!$A$8</f>
        <v>OBJETO: "Implantação do Sistema de Proteção contra Descargas Atmosféricas - SPDA na Casa de Saúde Santa Marcelina"</v>
      </c>
      <c r="B9" s="681"/>
      <c r="C9" s="681"/>
      <c r="D9" s="681"/>
      <c r="E9" s="681"/>
      <c r="F9" s="681"/>
      <c r="G9" s="682"/>
      <c r="M9" s="14"/>
    </row>
    <row r="10" spans="1:13" s="8" customFormat="1" ht="15" customHeight="1" x14ac:dyDescent="0.2">
      <c r="A10" s="537" t="str">
        <f>PLANILHA!$A$9</f>
        <v>Endereço: Rodovia BR 364, km 17, Zona Rural</v>
      </c>
      <c r="B10" s="21"/>
      <c r="C10" s="21"/>
      <c r="D10" s="21"/>
      <c r="E10" s="21"/>
      <c r="F10" s="538"/>
      <c r="G10" s="539"/>
      <c r="M10" s="14"/>
    </row>
    <row r="11" spans="1:13" s="8" customFormat="1" ht="15" customHeight="1" x14ac:dyDescent="0.2">
      <c r="A11" s="537" t="str">
        <f>PLANILHA!$A$10</f>
        <v>Local: Porto Velho-RO</v>
      </c>
      <c r="B11" s="21"/>
      <c r="C11" s="21"/>
      <c r="D11" s="21"/>
      <c r="E11" s="21"/>
      <c r="F11" s="538"/>
      <c r="G11" s="539"/>
      <c r="M11" s="14"/>
    </row>
    <row r="12" spans="1:13" s="8" customFormat="1" ht="15" customHeight="1" x14ac:dyDescent="0.2">
      <c r="A12" s="537" t="str">
        <f>PLANILHA!$A$11</f>
        <v>Data: Julho/2020</v>
      </c>
      <c r="B12" s="21"/>
      <c r="C12" s="21"/>
      <c r="D12" s="21"/>
      <c r="E12" s="21"/>
      <c r="F12" s="538"/>
      <c r="G12" s="539"/>
      <c r="M12" s="14"/>
    </row>
    <row r="13" spans="1:13" s="8" customFormat="1" ht="8.1" customHeight="1" x14ac:dyDescent="0.2">
      <c r="A13" s="540"/>
      <c r="B13" s="13"/>
      <c r="C13" s="12"/>
      <c r="D13" s="12"/>
      <c r="E13" s="12"/>
      <c r="F13" s="538"/>
      <c r="G13" s="539"/>
      <c r="M13" s="14"/>
    </row>
    <row r="14" spans="1:13" s="8" customFormat="1" ht="15" customHeight="1" x14ac:dyDescent="0.2">
      <c r="A14" s="540" t="s">
        <v>13</v>
      </c>
      <c r="B14" s="13"/>
      <c r="C14" s="12"/>
      <c r="D14" s="12"/>
      <c r="E14" s="12"/>
      <c r="F14" s="538"/>
      <c r="G14" s="539"/>
      <c r="L14" s="9"/>
    </row>
    <row r="15" spans="1:13" s="8" customFormat="1" ht="8.1" customHeight="1" x14ac:dyDescent="0.2">
      <c r="A15" s="541"/>
      <c r="B15" s="11"/>
      <c r="C15" s="10"/>
      <c r="D15" s="10"/>
      <c r="E15" s="10"/>
      <c r="F15" s="538"/>
      <c r="G15" s="539"/>
      <c r="L15" s="9"/>
    </row>
    <row r="16" spans="1:13" ht="15.95" customHeight="1" x14ac:dyDescent="0.25">
      <c r="A16" s="687" t="s">
        <v>0</v>
      </c>
      <c r="B16" s="669" t="s">
        <v>12</v>
      </c>
      <c r="C16" s="671" t="s">
        <v>11</v>
      </c>
      <c r="D16" s="672"/>
      <c r="E16" s="673"/>
      <c r="F16" s="669" t="s">
        <v>10</v>
      </c>
      <c r="G16" s="670" t="s">
        <v>9</v>
      </c>
    </row>
    <row r="17" spans="1:10" s="7" customFormat="1" ht="15.95" customHeight="1" x14ac:dyDescent="0.25">
      <c r="A17" s="687"/>
      <c r="B17" s="669"/>
      <c r="C17" s="375">
        <v>30</v>
      </c>
      <c r="D17" s="375">
        <v>60</v>
      </c>
      <c r="E17" s="375">
        <v>90</v>
      </c>
      <c r="F17" s="669"/>
      <c r="G17" s="670" t="s">
        <v>9</v>
      </c>
    </row>
    <row r="18" spans="1:10" ht="18" customHeight="1" x14ac:dyDescent="0.25">
      <c r="A18" s="674">
        <f>PLANILHA!$A$18</f>
        <v>1</v>
      </c>
      <c r="B18" s="688" t="str">
        <f>PLANILHA!$C$18</f>
        <v>ADMINISTRAÇÃO e NR-18</v>
      </c>
      <c r="C18" s="100">
        <v>0.25</v>
      </c>
      <c r="D18" s="376">
        <v>0.45</v>
      </c>
      <c r="E18" s="376">
        <v>0.3</v>
      </c>
      <c r="F18" s="678">
        <f>C19+D19+E19</f>
        <v>16438.95</v>
      </c>
      <c r="G18" s="667">
        <f>F18/$F$28</f>
        <v>6.5398348323666436E-2</v>
      </c>
      <c r="H18" s="36"/>
    </row>
    <row r="19" spans="1:10" ht="18" customHeight="1" x14ac:dyDescent="0.25">
      <c r="A19" s="675"/>
      <c r="B19" s="689"/>
      <c r="C19" s="181">
        <f>C18*$J19</f>
        <v>4109.7375000000002</v>
      </c>
      <c r="D19" s="181">
        <f t="shared" ref="D19:E19" si="0">D18*$J19</f>
        <v>7397.5275000000001</v>
      </c>
      <c r="E19" s="181">
        <f t="shared" si="0"/>
        <v>4931.6850000000004</v>
      </c>
      <c r="F19" s="679"/>
      <c r="G19" s="668"/>
      <c r="I19" s="5" t="b">
        <f>F18=J19</f>
        <v>1</v>
      </c>
      <c r="J19" s="6">
        <f>PLANILHA!$I$18</f>
        <v>16438.95</v>
      </c>
    </row>
    <row r="20" spans="1:10" ht="18" customHeight="1" x14ac:dyDescent="0.25">
      <c r="A20" s="674">
        <f>PLANILHA!A22</f>
        <v>2</v>
      </c>
      <c r="B20" s="676" t="str">
        <f>PLANILHA!C22</f>
        <v>PLACA DA OBRA</v>
      </c>
      <c r="C20" s="100">
        <v>1</v>
      </c>
      <c r="D20" s="376"/>
      <c r="E20" s="376"/>
      <c r="F20" s="678">
        <f>C21+D21+E21</f>
        <v>1337.73</v>
      </c>
      <c r="G20" s="667">
        <f>F20/$F$28</f>
        <v>5.3218321427474565E-3</v>
      </c>
      <c r="H20" s="36"/>
    </row>
    <row r="21" spans="1:10" ht="18" customHeight="1" x14ac:dyDescent="0.25">
      <c r="A21" s="675"/>
      <c r="B21" s="677"/>
      <c r="C21" s="181">
        <f>C20*J21</f>
        <v>1337.73</v>
      </c>
      <c r="D21" s="181"/>
      <c r="E21" s="181"/>
      <c r="F21" s="679"/>
      <c r="G21" s="668"/>
      <c r="I21" s="5" t="b">
        <f>F20=J21</f>
        <v>1</v>
      </c>
      <c r="J21" s="6">
        <f>PLANILHA!I22</f>
        <v>1337.73</v>
      </c>
    </row>
    <row r="22" spans="1:10" ht="18" customHeight="1" x14ac:dyDescent="0.25">
      <c r="A22" s="674">
        <f>PLANILHA!$A$25</f>
        <v>3</v>
      </c>
      <c r="B22" s="685" t="str">
        <f>PLANILHA!$C$25</f>
        <v>SPDA - Sistema de Proteção contra Descargas Atmosféricas</v>
      </c>
      <c r="C22" s="100">
        <v>0.25</v>
      </c>
      <c r="D22" s="376">
        <v>0.5</v>
      </c>
      <c r="E22" s="376">
        <v>0.25</v>
      </c>
      <c r="F22" s="678">
        <f t="shared" ref="F22" si="1">C23+D23+E23</f>
        <v>222789.62</v>
      </c>
      <c r="G22" s="667">
        <f>F22/$F$28</f>
        <v>0.8863140998456277</v>
      </c>
      <c r="H22" s="36"/>
    </row>
    <row r="23" spans="1:10" ht="18" customHeight="1" x14ac:dyDescent="0.25">
      <c r="A23" s="675"/>
      <c r="B23" s="686"/>
      <c r="C23" s="181">
        <f>C22*$J23</f>
        <v>55697.404999999999</v>
      </c>
      <c r="D23" s="181">
        <f t="shared" ref="D23:E23" si="2">D22*$J23</f>
        <v>111394.81</v>
      </c>
      <c r="E23" s="181">
        <f t="shared" si="2"/>
        <v>55697.404999999999</v>
      </c>
      <c r="F23" s="679"/>
      <c r="G23" s="668"/>
      <c r="H23" s="381"/>
      <c r="I23" s="5" t="b">
        <f>F22=J23</f>
        <v>1</v>
      </c>
      <c r="J23" s="6">
        <f>PLANILHA!$I$26</f>
        <v>222789.62</v>
      </c>
    </row>
    <row r="24" spans="1:10" ht="18" customHeight="1" x14ac:dyDescent="0.25">
      <c r="A24" s="665">
        <f>PLANILHA!A37</f>
        <v>4</v>
      </c>
      <c r="B24" s="690" t="str">
        <f>PLANILHA!C37</f>
        <v>P.S.C.I.P. - Projeto de Segurança Contra Incêndio e Pânico</v>
      </c>
      <c r="C24" s="374">
        <v>0.25</v>
      </c>
      <c r="D24" s="377">
        <v>0.25</v>
      </c>
      <c r="E24" s="377">
        <v>0.5</v>
      </c>
      <c r="F24" s="678">
        <f t="shared" ref="F24" si="3">C25+D25+E25</f>
        <v>2566.4</v>
      </c>
      <c r="G24" s="667">
        <f>F24/$F$28</f>
        <v>1.0209795707016418E-2</v>
      </c>
      <c r="I24" s="5"/>
      <c r="J24" s="6"/>
    </row>
    <row r="25" spans="1:10" x14ac:dyDescent="0.25">
      <c r="A25" s="666"/>
      <c r="B25" s="691"/>
      <c r="C25" s="373">
        <f>C24*$J25</f>
        <v>641.6</v>
      </c>
      <c r="D25" s="373">
        <f t="shared" ref="D25:E25" si="4">D24*$J25</f>
        <v>641.6</v>
      </c>
      <c r="E25" s="373">
        <f t="shared" si="4"/>
        <v>1283.2</v>
      </c>
      <c r="F25" s="679"/>
      <c r="G25" s="668"/>
      <c r="H25" s="381"/>
      <c r="I25" s="5" t="b">
        <f>F24=J25</f>
        <v>1</v>
      </c>
      <c r="J25" s="6">
        <f>PLANILHA!$I$37</f>
        <v>2566.4</v>
      </c>
    </row>
    <row r="26" spans="1:10" ht="18" customHeight="1" x14ac:dyDescent="0.25">
      <c r="A26" s="674">
        <f>PLANILHA!A41</f>
        <v>5</v>
      </c>
      <c r="B26" s="685" t="str">
        <f>PLANILHA!$C$41</f>
        <v>Outros</v>
      </c>
      <c r="C26" s="100"/>
      <c r="D26" s="376">
        <v>0.25</v>
      </c>
      <c r="E26" s="376">
        <v>0.75</v>
      </c>
      <c r="F26" s="678">
        <f t="shared" ref="F26" si="5">C27+D27+E27</f>
        <v>8233.74</v>
      </c>
      <c r="G26" s="667">
        <f>F26/$F$28</f>
        <v>3.2755923980941924E-2</v>
      </c>
      <c r="H26" s="36"/>
    </row>
    <row r="27" spans="1:10" ht="18" customHeight="1" x14ac:dyDescent="0.25">
      <c r="A27" s="675"/>
      <c r="B27" s="686"/>
      <c r="C27" s="181"/>
      <c r="D27" s="181">
        <f>D26*$J27</f>
        <v>2058.4349999999999</v>
      </c>
      <c r="E27" s="181">
        <f>E26*$J27</f>
        <v>6175.3050000000003</v>
      </c>
      <c r="F27" s="679"/>
      <c r="G27" s="668"/>
      <c r="H27" s="381"/>
      <c r="I27" s="5" t="b">
        <f>F26=J27</f>
        <v>1</v>
      </c>
      <c r="J27" s="6">
        <f>PLANILHA!I41</f>
        <v>8233.74</v>
      </c>
    </row>
    <row r="28" spans="1:10" ht="20.100000000000001" customHeight="1" x14ac:dyDescent="0.25">
      <c r="A28" s="542" t="s">
        <v>158</v>
      </c>
      <c r="B28" s="176"/>
      <c r="C28" s="177">
        <f>C19+C23+C25+C27+C21</f>
        <v>61786.472500000003</v>
      </c>
      <c r="D28" s="177">
        <f t="shared" ref="D28:E28" si="6">D19+D23+D25+D27+D21</f>
        <v>121492.3725</v>
      </c>
      <c r="E28" s="177">
        <f t="shared" si="6"/>
        <v>68087.595000000001</v>
      </c>
      <c r="F28" s="683">
        <f>ROUND((F18+F22+F24+F26+F20),2)</f>
        <v>251366.44</v>
      </c>
      <c r="G28" s="667">
        <f>ROUND(SUM(G18:G27),2)</f>
        <v>1</v>
      </c>
      <c r="I28" s="5" t="b">
        <f>F28=J28</f>
        <v>1</v>
      </c>
      <c r="J28" s="6">
        <f>PLANILHA!$I$49</f>
        <v>251366.44</v>
      </c>
    </row>
    <row r="29" spans="1:10" ht="20.100000000000001" customHeight="1" x14ac:dyDescent="0.25">
      <c r="A29" s="543" t="s">
        <v>159</v>
      </c>
      <c r="B29" s="178"/>
      <c r="C29" s="179">
        <f>C28</f>
        <v>61786.472500000003</v>
      </c>
      <c r="D29" s="179">
        <f>C29+D28</f>
        <v>183278.845</v>
      </c>
      <c r="E29" s="383">
        <f>E28+D29</f>
        <v>251366.44</v>
      </c>
      <c r="F29" s="684" t="e">
        <f>SUM(#REF!)</f>
        <v>#REF!</v>
      </c>
      <c r="G29" s="668" t="e">
        <f>SUM(#REF!)</f>
        <v>#REF!</v>
      </c>
    </row>
    <row r="30" spans="1:10" ht="20.100000000000001" customHeight="1" x14ac:dyDescent="0.25">
      <c r="A30" s="542" t="s">
        <v>160</v>
      </c>
      <c r="B30" s="178"/>
      <c r="C30" s="385">
        <f>(C28/$F$28)</f>
        <v>0.24580239311182511</v>
      </c>
      <c r="D30" s="385">
        <f>(D28/$F$28)</f>
        <v>0.48332773659045336</v>
      </c>
      <c r="E30" s="385">
        <f>(E28/$F$28)</f>
        <v>0.27086987029772153</v>
      </c>
      <c r="F30" s="180"/>
      <c r="G30" s="544"/>
    </row>
    <row r="31" spans="1:10" ht="20.100000000000001" customHeight="1" thickBot="1" x14ac:dyDescent="0.3">
      <c r="A31" s="545" t="s">
        <v>161</v>
      </c>
      <c r="B31" s="546"/>
      <c r="C31" s="547">
        <f>C30</f>
        <v>0.24580239311182511</v>
      </c>
      <c r="D31" s="547">
        <f>C31+D30</f>
        <v>0.72913012970227853</v>
      </c>
      <c r="E31" s="548">
        <f>E30+D31</f>
        <v>1</v>
      </c>
      <c r="F31" s="549"/>
      <c r="G31" s="550"/>
    </row>
  </sheetData>
  <mergeCells count="28">
    <mergeCell ref="A9:G9"/>
    <mergeCell ref="G28:G29"/>
    <mergeCell ref="F28:F29"/>
    <mergeCell ref="A26:A27"/>
    <mergeCell ref="B26:B27"/>
    <mergeCell ref="F26:F27"/>
    <mergeCell ref="G26:G27"/>
    <mergeCell ref="A16:A17"/>
    <mergeCell ref="A22:A23"/>
    <mergeCell ref="B22:B23"/>
    <mergeCell ref="F22:F23"/>
    <mergeCell ref="A18:A19"/>
    <mergeCell ref="B18:B19"/>
    <mergeCell ref="F18:F19"/>
    <mergeCell ref="F24:F25"/>
    <mergeCell ref="B24:B25"/>
    <mergeCell ref="A24:A25"/>
    <mergeCell ref="G24:G25"/>
    <mergeCell ref="G22:G23"/>
    <mergeCell ref="G18:G19"/>
    <mergeCell ref="B16:B17"/>
    <mergeCell ref="F16:F17"/>
    <mergeCell ref="G16:G17"/>
    <mergeCell ref="C16:E16"/>
    <mergeCell ref="A20:A21"/>
    <mergeCell ref="B20:B21"/>
    <mergeCell ref="F20:F21"/>
    <mergeCell ref="G20:G21"/>
  </mergeCells>
  <printOptions horizontalCentered="1"/>
  <pageMargins left="0.78740157480314965" right="0.78740157480314965" top="0.70866141732283472" bottom="0.43307086614173229" header="0.51181102362204722" footer="0.51181102362204722"/>
  <pageSetup paperSize="9" scale="95" orientation="landscape" r:id="rId1"/>
  <headerFooter alignWithMargins="0"/>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148"/>
  <sheetViews>
    <sheetView showGridLines="0" showZeros="0" view="pageBreakPreview" topLeftCell="A31" zoomScaleNormal="100" zoomScaleSheetLayoutView="100" workbookViewId="0">
      <selection activeCell="J53" sqref="J53"/>
    </sheetView>
  </sheetViews>
  <sheetFormatPr defaultColWidth="9.140625" defaultRowHeight="12.75" x14ac:dyDescent="0.2"/>
  <cols>
    <col min="1" max="1" width="6.7109375" style="8" customWidth="1"/>
    <col min="2" max="2" width="15.7109375" style="8" customWidth="1"/>
    <col min="3" max="3" width="60.7109375" style="8" customWidth="1"/>
    <col min="4" max="4" width="8.7109375" style="8" customWidth="1"/>
    <col min="5" max="7" width="14.7109375" style="8" customWidth="1"/>
    <col min="8" max="8" width="9.140625" style="8"/>
    <col min="9" max="9" width="12.5703125" style="8" customWidth="1"/>
    <col min="10" max="10" width="13.5703125" style="8" customWidth="1"/>
    <col min="11" max="11" width="14.28515625" style="8" customWidth="1"/>
    <col min="12" max="16384" width="9.140625" style="8"/>
  </cols>
  <sheetData>
    <row r="1" spans="1:9" ht="108.75" customHeight="1" x14ac:dyDescent="0.2">
      <c r="A1" s="551"/>
      <c r="B1" s="552"/>
      <c r="C1" s="552"/>
      <c r="D1" s="552"/>
      <c r="E1" s="552"/>
      <c r="F1" s="552"/>
      <c r="G1" s="553"/>
    </row>
    <row r="2" spans="1:9" ht="15" customHeight="1" x14ac:dyDescent="0.2">
      <c r="A2" s="554" t="str">
        <f>PLANILHA!$A$8</f>
        <v>OBJETO: "Implantação do Sistema de Proteção contra Descargas Atmosféricas - SPDA na Casa de Saúde Santa Marcelina"</v>
      </c>
      <c r="B2" s="37"/>
      <c r="C2" s="37"/>
      <c r="D2" s="37"/>
      <c r="E2" s="37"/>
      <c r="F2" s="37"/>
      <c r="G2" s="555"/>
    </row>
    <row r="3" spans="1:9" ht="15" customHeight="1" x14ac:dyDescent="0.2">
      <c r="A3" s="537" t="str">
        <f>PLANILHA!$A$9</f>
        <v>Endereço: Rodovia BR 364, km 17, Zona Rural</v>
      </c>
      <c r="B3" s="21"/>
      <c r="C3" s="21"/>
      <c r="D3" s="21"/>
      <c r="E3" s="21"/>
      <c r="F3" s="538"/>
      <c r="G3" s="539"/>
    </row>
    <row r="4" spans="1:9" ht="15" customHeight="1" x14ac:dyDescent="0.2">
      <c r="A4" s="537" t="str">
        <f>PLANILHA!$A$10</f>
        <v>Local: Porto Velho-RO</v>
      </c>
      <c r="B4" s="21"/>
      <c r="C4" s="21"/>
      <c r="D4" s="21"/>
      <c r="E4" s="21"/>
      <c r="F4" s="538"/>
      <c r="G4" s="539"/>
    </row>
    <row r="5" spans="1:9" ht="15" customHeight="1" x14ac:dyDescent="0.2">
      <c r="A5" s="537" t="str">
        <f>PLANILHA!$A$11</f>
        <v>Data: Julho/2020</v>
      </c>
      <c r="B5" s="21"/>
      <c r="C5" s="21"/>
      <c r="D5" s="21"/>
      <c r="E5" s="21"/>
      <c r="F5" s="538"/>
      <c r="G5" s="539"/>
    </row>
    <row r="6" spans="1:9" ht="15" customHeight="1" x14ac:dyDescent="0.2">
      <c r="A6" s="537"/>
      <c r="B6" s="21"/>
      <c r="C6" s="21"/>
      <c r="D6" s="21"/>
      <c r="E6" s="21"/>
      <c r="F6" s="538"/>
      <c r="G6" s="539"/>
    </row>
    <row r="7" spans="1:9" ht="15" customHeight="1" x14ac:dyDescent="0.2">
      <c r="A7" s="708" t="s">
        <v>30</v>
      </c>
      <c r="B7" s="709"/>
      <c r="C7" s="709"/>
      <c r="D7" s="709"/>
      <c r="E7" s="709"/>
      <c r="F7" s="709"/>
      <c r="G7" s="710"/>
    </row>
    <row r="8" spans="1:9" ht="8.1" customHeight="1" x14ac:dyDescent="0.2">
      <c r="A8" s="556"/>
      <c r="B8" s="557"/>
      <c r="C8" s="557"/>
      <c r="D8" s="557"/>
      <c r="E8" s="557"/>
      <c r="F8" s="557"/>
      <c r="G8" s="558"/>
    </row>
    <row r="9" spans="1:9" ht="15" customHeight="1" x14ac:dyDescent="0.2">
      <c r="A9" s="559" t="s">
        <v>0</v>
      </c>
      <c r="B9" s="387" t="s">
        <v>29</v>
      </c>
      <c r="C9" s="20" t="s">
        <v>28</v>
      </c>
      <c r="D9" s="19"/>
      <c r="E9" s="19"/>
      <c r="F9" s="19"/>
      <c r="G9" s="560" t="s">
        <v>27</v>
      </c>
    </row>
    <row r="10" spans="1:9" ht="14.25" x14ac:dyDescent="0.2">
      <c r="A10" s="561" t="str">
        <f>PLANILHA!A20</f>
        <v>1.1.1</v>
      </c>
      <c r="B10" s="114" t="s">
        <v>299</v>
      </c>
      <c r="C10" s="388" t="str">
        <f>PLANILHA!$C$20</f>
        <v>Administração e controle - (visita técnica engenheiro 1h/dia)</v>
      </c>
      <c r="D10" s="388"/>
      <c r="E10" s="388"/>
      <c r="F10" s="388"/>
      <c r="G10" s="562" t="str">
        <f>PLANILHA!$D$20</f>
        <v>mês</v>
      </c>
      <c r="H10" s="55" t="s">
        <v>46</v>
      </c>
    </row>
    <row r="11" spans="1:9" ht="15" x14ac:dyDescent="0.25">
      <c r="A11" s="692" t="s">
        <v>26</v>
      </c>
      <c r="B11" s="693"/>
      <c r="C11" s="693"/>
      <c r="D11" s="693"/>
      <c r="E11" s="693"/>
      <c r="F11" s="693"/>
      <c r="G11" s="694"/>
      <c r="H11" s="55"/>
    </row>
    <row r="12" spans="1:9" ht="14.25" x14ac:dyDescent="0.2">
      <c r="A12" s="695" t="s">
        <v>44</v>
      </c>
      <c r="B12" s="696"/>
      <c r="C12" s="697" t="s">
        <v>19</v>
      </c>
      <c r="D12" s="697" t="s">
        <v>18</v>
      </c>
      <c r="E12" s="697" t="s">
        <v>17</v>
      </c>
      <c r="F12" s="697" t="s">
        <v>16</v>
      </c>
      <c r="G12" s="699" t="s">
        <v>15</v>
      </c>
      <c r="H12" s="55"/>
    </row>
    <row r="13" spans="1:9" ht="14.25" x14ac:dyDescent="0.2">
      <c r="A13" s="695" t="s">
        <v>45</v>
      </c>
      <c r="B13" s="696"/>
      <c r="C13" s="698"/>
      <c r="D13" s="698"/>
      <c r="E13" s="698"/>
      <c r="F13" s="698"/>
      <c r="G13" s="700"/>
      <c r="H13" s="55"/>
    </row>
    <row r="14" spans="1:9" ht="14.25" x14ac:dyDescent="0.2">
      <c r="A14" s="563" t="s">
        <v>112</v>
      </c>
      <c r="B14" s="47">
        <v>91677</v>
      </c>
      <c r="C14" s="50" t="s">
        <v>250</v>
      </c>
      <c r="D14" s="38" t="s">
        <v>49</v>
      </c>
      <c r="E14" s="39">
        <v>20</v>
      </c>
      <c r="F14" s="40">
        <v>111.7</v>
      </c>
      <c r="G14" s="564">
        <f>ROUND(E14*F14,2)</f>
        <v>2234</v>
      </c>
      <c r="H14" s="55"/>
      <c r="I14" s="125">
        <f>SUM(E14:E17)</f>
        <v>60</v>
      </c>
    </row>
    <row r="15" spans="1:9" ht="14.25" x14ac:dyDescent="0.2">
      <c r="A15" s="565" t="s">
        <v>112</v>
      </c>
      <c r="B15" s="48">
        <v>90776</v>
      </c>
      <c r="C15" s="51" t="s">
        <v>251</v>
      </c>
      <c r="D15" s="41" t="s">
        <v>49</v>
      </c>
      <c r="E15" s="42">
        <v>20</v>
      </c>
      <c r="F15" s="43">
        <v>16.61</v>
      </c>
      <c r="G15" s="566">
        <f t="shared" ref="G15:G16" si="0">ROUND(E15*F15,2)</f>
        <v>332.2</v>
      </c>
      <c r="H15" s="55"/>
    </row>
    <row r="16" spans="1:9" ht="14.25" x14ac:dyDescent="0.2">
      <c r="A16" s="565" t="s">
        <v>112</v>
      </c>
      <c r="B16" s="48">
        <v>90778</v>
      </c>
      <c r="C16" s="51" t="s">
        <v>273</v>
      </c>
      <c r="D16" s="41" t="s">
        <v>49</v>
      </c>
      <c r="E16" s="42">
        <v>20</v>
      </c>
      <c r="F16" s="43">
        <v>86.73</v>
      </c>
      <c r="G16" s="566">
        <f t="shared" si="0"/>
        <v>1734.6</v>
      </c>
      <c r="H16" s="55"/>
    </row>
    <row r="17" spans="1:11" ht="14.25" x14ac:dyDescent="0.2">
      <c r="A17" s="567"/>
      <c r="B17" s="49"/>
      <c r="C17" s="52"/>
      <c r="D17" s="44"/>
      <c r="E17" s="45"/>
      <c r="F17" s="46"/>
      <c r="G17" s="568">
        <f t="shared" ref="G17" si="1">ROUND(E17*F17,2)</f>
        <v>0</v>
      </c>
      <c r="H17" s="55"/>
    </row>
    <row r="18" spans="1:11" ht="14.25" x14ac:dyDescent="0.2">
      <c r="A18" s="556"/>
      <c r="B18" s="569"/>
      <c r="C18" s="569"/>
      <c r="D18" s="570"/>
      <c r="E18" s="571" t="s">
        <v>25</v>
      </c>
      <c r="F18" s="111"/>
      <c r="G18" s="572">
        <f>ROUND(SUM(G14:G17),2)</f>
        <v>4300.8</v>
      </c>
      <c r="H18" s="55"/>
    </row>
    <row r="19" spans="1:11" ht="14.25" x14ac:dyDescent="0.2">
      <c r="A19" s="556"/>
      <c r="B19" s="569"/>
      <c r="C19" s="569"/>
      <c r="D19" s="570"/>
      <c r="E19" s="571" t="s">
        <v>24</v>
      </c>
      <c r="F19" s="112"/>
      <c r="G19" s="572">
        <f>ROUND(F19*G18,2)</f>
        <v>0</v>
      </c>
      <c r="H19" s="55"/>
    </row>
    <row r="20" spans="1:11" ht="15" x14ac:dyDescent="0.25">
      <c r="A20" s="556"/>
      <c r="B20" s="573"/>
      <c r="C20" s="573"/>
      <c r="D20" s="573"/>
      <c r="E20" s="574" t="s">
        <v>23</v>
      </c>
      <c r="F20" s="113"/>
      <c r="G20" s="575">
        <f>ROUND(SUM(G18:G19),2)</f>
        <v>4300.8</v>
      </c>
      <c r="H20" s="55"/>
    </row>
    <row r="21" spans="1:11" ht="15" x14ac:dyDescent="0.25">
      <c r="A21" s="692" t="s">
        <v>22</v>
      </c>
      <c r="B21" s="693" t="s">
        <v>22</v>
      </c>
      <c r="C21" s="693"/>
      <c r="D21" s="693"/>
      <c r="E21" s="693"/>
      <c r="F21" s="693"/>
      <c r="G21" s="694"/>
      <c r="H21" s="55"/>
    </row>
    <row r="22" spans="1:11" ht="14.25" x14ac:dyDescent="0.2">
      <c r="A22" s="695" t="s">
        <v>44</v>
      </c>
      <c r="B22" s="696"/>
      <c r="C22" s="697" t="s">
        <v>19</v>
      </c>
      <c r="D22" s="697" t="s">
        <v>18</v>
      </c>
      <c r="E22" s="697" t="s">
        <v>17</v>
      </c>
      <c r="F22" s="697" t="s">
        <v>16</v>
      </c>
      <c r="G22" s="699" t="s">
        <v>15</v>
      </c>
      <c r="H22" s="55"/>
      <c r="K22" s="109"/>
    </row>
    <row r="23" spans="1:11" ht="14.25" x14ac:dyDescent="0.2">
      <c r="A23" s="695" t="s">
        <v>45</v>
      </c>
      <c r="B23" s="696"/>
      <c r="C23" s="698"/>
      <c r="D23" s="698"/>
      <c r="E23" s="698"/>
      <c r="F23" s="698"/>
      <c r="G23" s="700"/>
      <c r="H23" s="55"/>
    </row>
    <row r="24" spans="1:11" ht="14.25" x14ac:dyDescent="0.2">
      <c r="A24" s="563"/>
      <c r="B24" s="99"/>
      <c r="C24" s="50"/>
      <c r="D24" s="38"/>
      <c r="E24" s="39"/>
      <c r="F24" s="40"/>
      <c r="G24" s="564">
        <f>ROUND(E24*F24,2)</f>
        <v>0</v>
      </c>
      <c r="H24" s="55"/>
    </row>
    <row r="25" spans="1:11" ht="14.25" x14ac:dyDescent="0.2">
      <c r="A25" s="567"/>
      <c r="B25" s="101"/>
      <c r="C25" s="59"/>
      <c r="D25" s="60"/>
      <c r="E25" s="45"/>
      <c r="F25" s="46"/>
      <c r="G25" s="568">
        <f t="shared" ref="G25" si="2">ROUND(E25*F25,2)</f>
        <v>0</v>
      </c>
      <c r="H25" s="55"/>
    </row>
    <row r="26" spans="1:11" ht="15" x14ac:dyDescent="0.25">
      <c r="A26" s="556"/>
      <c r="B26" s="569"/>
      <c r="C26" s="569"/>
      <c r="D26" s="570"/>
      <c r="E26" s="576" t="s">
        <v>21</v>
      </c>
      <c r="F26" s="18"/>
      <c r="G26" s="577">
        <f>ROUND(SUM(G24:G25),2)</f>
        <v>0</v>
      </c>
      <c r="H26" s="55"/>
    </row>
    <row r="27" spans="1:11" ht="14.25" x14ac:dyDescent="0.2">
      <c r="A27" s="556"/>
      <c r="B27" s="569"/>
      <c r="C27" s="569"/>
      <c r="D27" s="570"/>
      <c r="E27" s="578"/>
      <c r="F27" s="18"/>
      <c r="G27" s="579"/>
      <c r="H27" s="55"/>
    </row>
    <row r="28" spans="1:11" ht="15" x14ac:dyDescent="0.25">
      <c r="A28" s="692" t="s">
        <v>43</v>
      </c>
      <c r="B28" s="693" t="s">
        <v>20</v>
      </c>
      <c r="C28" s="693"/>
      <c r="D28" s="693"/>
      <c r="E28" s="693"/>
      <c r="F28" s="693"/>
      <c r="G28" s="694"/>
      <c r="H28" s="55"/>
    </row>
    <row r="29" spans="1:11" ht="14.25" x14ac:dyDescent="0.2">
      <c r="A29" s="695" t="s">
        <v>44</v>
      </c>
      <c r="B29" s="696"/>
      <c r="C29" s="697" t="s">
        <v>19</v>
      </c>
      <c r="D29" s="697" t="s">
        <v>18</v>
      </c>
      <c r="E29" s="697" t="s">
        <v>17</v>
      </c>
      <c r="F29" s="697" t="s">
        <v>16</v>
      </c>
      <c r="G29" s="699" t="s">
        <v>15</v>
      </c>
      <c r="H29" s="55"/>
    </row>
    <row r="30" spans="1:11" ht="14.25" x14ac:dyDescent="0.2">
      <c r="A30" s="695" t="s">
        <v>45</v>
      </c>
      <c r="B30" s="696"/>
      <c r="C30" s="698"/>
      <c r="D30" s="698"/>
      <c r="E30" s="698"/>
      <c r="F30" s="698"/>
      <c r="G30" s="700"/>
      <c r="H30" s="55"/>
    </row>
    <row r="31" spans="1:11" ht="14.25" x14ac:dyDescent="0.2">
      <c r="A31" s="563"/>
      <c r="B31" s="99"/>
      <c r="C31" s="53"/>
      <c r="D31" s="32"/>
      <c r="E31" s="33"/>
      <c r="F31" s="57"/>
      <c r="G31" s="564">
        <f>ROUND(E31*F31,2)</f>
        <v>0</v>
      </c>
      <c r="H31" s="55"/>
    </row>
    <row r="32" spans="1:11" ht="14.25" x14ac:dyDescent="0.2">
      <c r="A32" s="580"/>
      <c r="B32" s="49"/>
      <c r="C32" s="54"/>
      <c r="D32" s="34"/>
      <c r="E32" s="35"/>
      <c r="F32" s="58"/>
      <c r="G32" s="568"/>
      <c r="H32" s="55"/>
    </row>
    <row r="33" spans="1:9" ht="15" x14ac:dyDescent="0.25">
      <c r="A33" s="556"/>
      <c r="B33" s="569"/>
      <c r="C33" s="569"/>
      <c r="D33" s="570"/>
      <c r="E33" s="576" t="s">
        <v>14</v>
      </c>
      <c r="F33" s="18"/>
      <c r="G33" s="577">
        <f>ROUND(SUM(G31:G32),2)</f>
        <v>0</v>
      </c>
      <c r="H33" s="55"/>
    </row>
    <row r="34" spans="1:9" ht="14.25" x14ac:dyDescent="0.2">
      <c r="A34" s="556"/>
      <c r="B34" s="569"/>
      <c r="C34" s="569"/>
      <c r="D34" s="570"/>
      <c r="E34" s="578"/>
      <c r="F34" s="18"/>
      <c r="G34" s="579"/>
      <c r="H34" s="55"/>
    </row>
    <row r="35" spans="1:9" ht="15" x14ac:dyDescent="0.25">
      <c r="A35" s="581"/>
      <c r="B35" s="103"/>
      <c r="C35" s="103"/>
      <c r="D35" s="103"/>
      <c r="E35" s="104" t="s">
        <v>95</v>
      </c>
      <c r="F35" s="103"/>
      <c r="G35" s="582">
        <f>ROUND(SUM(G33+G26+G20),2)</f>
        <v>4300.8</v>
      </c>
      <c r="H35" s="55"/>
    </row>
    <row r="36" spans="1:9" ht="8.1" customHeight="1" x14ac:dyDescent="0.25">
      <c r="A36" s="583"/>
      <c r="B36" s="22"/>
      <c r="C36" s="22"/>
      <c r="D36" s="23"/>
      <c r="E36" s="24"/>
      <c r="F36" s="24"/>
      <c r="G36" s="584"/>
      <c r="H36" s="55"/>
    </row>
    <row r="37" spans="1:9" ht="15" customHeight="1" x14ac:dyDescent="0.2">
      <c r="A37" s="559" t="s">
        <v>0</v>
      </c>
      <c r="B37" s="387" t="s">
        <v>29</v>
      </c>
      <c r="C37" s="20" t="s">
        <v>28</v>
      </c>
      <c r="D37" s="19"/>
      <c r="E37" s="19"/>
      <c r="F37" s="19"/>
      <c r="G37" s="560" t="s">
        <v>27</v>
      </c>
    </row>
    <row r="38" spans="1:9" ht="14.25" x14ac:dyDescent="0.2">
      <c r="A38" s="561">
        <f>PLANILHA!A48</f>
        <v>0</v>
      </c>
      <c r="B38" s="114" t="s">
        <v>301</v>
      </c>
      <c r="C38" s="388" t="str">
        <f>PLANILHA!C23</f>
        <v>Placa da Obra ( 2,20 x 1,40 )m</v>
      </c>
      <c r="D38" s="388"/>
      <c r="E38" s="388"/>
      <c r="F38" s="388"/>
      <c r="G38" s="562" t="str">
        <f>PLANILHA!$D$20</f>
        <v>mês</v>
      </c>
      <c r="H38" s="55" t="s">
        <v>46</v>
      </c>
    </row>
    <row r="39" spans="1:9" ht="15" x14ac:dyDescent="0.25">
      <c r="A39" s="692" t="s">
        <v>26</v>
      </c>
      <c r="B39" s="693"/>
      <c r="C39" s="693"/>
      <c r="D39" s="693"/>
      <c r="E39" s="693"/>
      <c r="F39" s="693"/>
      <c r="G39" s="694"/>
      <c r="H39" s="55"/>
    </row>
    <row r="40" spans="1:9" ht="14.25" x14ac:dyDescent="0.2">
      <c r="A40" s="695" t="s">
        <v>44</v>
      </c>
      <c r="B40" s="696"/>
      <c r="C40" s="697" t="s">
        <v>19</v>
      </c>
      <c r="D40" s="697" t="s">
        <v>18</v>
      </c>
      <c r="E40" s="697" t="s">
        <v>17</v>
      </c>
      <c r="F40" s="697" t="s">
        <v>16</v>
      </c>
      <c r="G40" s="699" t="s">
        <v>15</v>
      </c>
      <c r="H40" s="55"/>
    </row>
    <row r="41" spans="1:9" ht="14.25" x14ac:dyDescent="0.2">
      <c r="A41" s="695" t="s">
        <v>45</v>
      </c>
      <c r="B41" s="696"/>
      <c r="C41" s="698"/>
      <c r="D41" s="698"/>
      <c r="E41" s="698"/>
      <c r="F41" s="698"/>
      <c r="G41" s="700"/>
      <c r="H41" s="55"/>
    </row>
    <row r="42" spans="1:9" ht="14.25" x14ac:dyDescent="0.2">
      <c r="A42" s="563"/>
      <c r="B42" s="47"/>
      <c r="C42" s="50"/>
      <c r="D42" s="38"/>
      <c r="E42" s="39"/>
      <c r="F42" s="40"/>
      <c r="G42" s="564">
        <f>ROUND(E42*F42,2)</f>
        <v>0</v>
      </c>
      <c r="H42" s="55"/>
      <c r="I42" s="125">
        <f>SUM(E42:E45)</f>
        <v>3</v>
      </c>
    </row>
    <row r="43" spans="1:9" ht="28.5" x14ac:dyDescent="0.2">
      <c r="A43" s="565"/>
      <c r="B43" s="48">
        <v>88262</v>
      </c>
      <c r="C43" s="51" t="s">
        <v>325</v>
      </c>
      <c r="D43" s="41" t="s">
        <v>326</v>
      </c>
      <c r="E43" s="42">
        <v>1</v>
      </c>
      <c r="F43" s="43">
        <v>17.850000000000001</v>
      </c>
      <c r="G43" s="566">
        <f t="shared" ref="G43:G45" si="3">ROUND(E43*F43,2)</f>
        <v>17.850000000000001</v>
      </c>
      <c r="H43" s="55"/>
    </row>
    <row r="44" spans="1:9" ht="14.25" x14ac:dyDescent="0.2">
      <c r="A44" s="565"/>
      <c r="B44" s="48">
        <v>88316</v>
      </c>
      <c r="C44" s="51" t="s">
        <v>270</v>
      </c>
      <c r="D44" s="41" t="s">
        <v>326</v>
      </c>
      <c r="E44" s="42">
        <v>2</v>
      </c>
      <c r="F44" s="43">
        <v>15.28</v>
      </c>
      <c r="G44" s="566">
        <f t="shared" si="3"/>
        <v>30.56</v>
      </c>
      <c r="H44" s="55"/>
    </row>
    <row r="45" spans="1:9" ht="14.25" x14ac:dyDescent="0.2">
      <c r="A45" s="567"/>
      <c r="B45" s="49"/>
      <c r="C45" s="52"/>
      <c r="D45" s="44"/>
      <c r="E45" s="45"/>
      <c r="F45" s="46"/>
      <c r="G45" s="568">
        <f t="shared" si="3"/>
        <v>0</v>
      </c>
      <c r="H45" s="55"/>
    </row>
    <row r="46" spans="1:9" ht="14.25" x14ac:dyDescent="0.2">
      <c r="A46" s="556"/>
      <c r="B46" s="569"/>
      <c r="C46" s="569"/>
      <c r="D46" s="570"/>
      <c r="E46" s="571" t="s">
        <v>25</v>
      </c>
      <c r="F46" s="111"/>
      <c r="G46" s="572">
        <f>ROUND(SUM(G42:G45),2)</f>
        <v>48.41</v>
      </c>
      <c r="H46" s="55"/>
    </row>
    <row r="47" spans="1:9" ht="14.25" x14ac:dyDescent="0.2">
      <c r="A47" s="556"/>
      <c r="B47" s="569"/>
      <c r="C47" s="569"/>
      <c r="D47" s="570"/>
      <c r="E47" s="571" t="s">
        <v>24</v>
      </c>
      <c r="F47" s="112"/>
      <c r="G47" s="572">
        <f>ROUND(F47*G46,2)</f>
        <v>0</v>
      </c>
      <c r="H47" s="55"/>
    </row>
    <row r="48" spans="1:9" ht="15" x14ac:dyDescent="0.25">
      <c r="A48" s="556"/>
      <c r="B48" s="573"/>
      <c r="C48" s="573"/>
      <c r="D48" s="573"/>
      <c r="E48" s="574" t="s">
        <v>23</v>
      </c>
      <c r="F48" s="113"/>
      <c r="G48" s="575">
        <f>ROUND(SUM(G46:G47),2)</f>
        <v>48.41</v>
      </c>
      <c r="H48" s="55"/>
    </row>
    <row r="49" spans="1:11" ht="15" x14ac:dyDescent="0.25">
      <c r="A49" s="692" t="s">
        <v>22</v>
      </c>
      <c r="B49" s="693" t="s">
        <v>22</v>
      </c>
      <c r="C49" s="693"/>
      <c r="D49" s="693"/>
      <c r="E49" s="693"/>
      <c r="F49" s="693"/>
      <c r="G49" s="694"/>
      <c r="H49" s="55"/>
    </row>
    <row r="50" spans="1:11" ht="14.25" x14ac:dyDescent="0.2">
      <c r="A50" s="695" t="s">
        <v>44</v>
      </c>
      <c r="B50" s="696"/>
      <c r="C50" s="697" t="s">
        <v>19</v>
      </c>
      <c r="D50" s="697" t="s">
        <v>18</v>
      </c>
      <c r="E50" s="697" t="s">
        <v>17</v>
      </c>
      <c r="F50" s="697" t="s">
        <v>16</v>
      </c>
      <c r="G50" s="699" t="s">
        <v>15</v>
      </c>
      <c r="H50" s="55"/>
      <c r="K50" s="109"/>
    </row>
    <row r="51" spans="1:11" ht="14.25" x14ac:dyDescent="0.2">
      <c r="A51" s="695" t="s">
        <v>45</v>
      </c>
      <c r="B51" s="696"/>
      <c r="C51" s="698"/>
      <c r="D51" s="698"/>
      <c r="E51" s="698"/>
      <c r="F51" s="698"/>
      <c r="G51" s="700"/>
      <c r="H51" s="55"/>
    </row>
    <row r="52" spans="1:11" ht="14.25" x14ac:dyDescent="0.2">
      <c r="A52" s="563"/>
      <c r="B52" s="99"/>
      <c r="C52" s="50"/>
      <c r="D52" s="38"/>
      <c r="E52" s="39"/>
      <c r="F52" s="40"/>
      <c r="G52" s="564">
        <f>ROUND(E52*F52,2)</f>
        <v>0</v>
      </c>
      <c r="H52" s="55"/>
    </row>
    <row r="53" spans="1:11" ht="28.5" x14ac:dyDescent="0.2">
      <c r="A53" s="565"/>
      <c r="B53" s="48">
        <v>4417</v>
      </c>
      <c r="C53" s="51" t="s">
        <v>327</v>
      </c>
      <c r="D53" s="41" t="s">
        <v>328</v>
      </c>
      <c r="E53" s="42">
        <v>1</v>
      </c>
      <c r="F53" s="43">
        <v>3.2</v>
      </c>
      <c r="G53" s="566">
        <f t="shared" ref="G53:G56" si="4">ROUND(E53*F53,2)</f>
        <v>3.2</v>
      </c>
      <c r="H53" s="55"/>
    </row>
    <row r="54" spans="1:11" ht="28.5" x14ac:dyDescent="0.2">
      <c r="A54" s="565"/>
      <c r="B54" s="48">
        <v>4491</v>
      </c>
      <c r="C54" s="51" t="s">
        <v>329</v>
      </c>
      <c r="D54" s="41" t="s">
        <v>328</v>
      </c>
      <c r="E54" s="42">
        <v>4</v>
      </c>
      <c r="F54" s="43">
        <v>2.96</v>
      </c>
      <c r="G54" s="566">
        <f t="shared" si="4"/>
        <v>11.84</v>
      </c>
      <c r="H54" s="55"/>
    </row>
    <row r="55" spans="1:11" ht="28.5" x14ac:dyDescent="0.2">
      <c r="A55" s="565"/>
      <c r="B55" s="48">
        <v>4813</v>
      </c>
      <c r="C55" s="51" t="s">
        <v>330</v>
      </c>
      <c r="D55" s="41" t="s">
        <v>331</v>
      </c>
      <c r="E55" s="42">
        <v>1</v>
      </c>
      <c r="F55" s="43">
        <v>300</v>
      </c>
      <c r="G55" s="566">
        <f t="shared" si="4"/>
        <v>300</v>
      </c>
      <c r="H55" s="55"/>
    </row>
    <row r="56" spans="1:11" ht="12.75" customHeight="1" x14ac:dyDescent="0.2">
      <c r="A56" s="565"/>
      <c r="B56" s="48">
        <v>5075</v>
      </c>
      <c r="C56" s="51" t="s">
        <v>332</v>
      </c>
      <c r="D56" s="41" t="s">
        <v>333</v>
      </c>
      <c r="E56" s="42">
        <v>0.11</v>
      </c>
      <c r="F56" s="43">
        <v>10.1</v>
      </c>
      <c r="G56" s="566">
        <f t="shared" si="4"/>
        <v>1.1100000000000001</v>
      </c>
      <c r="H56" s="55"/>
    </row>
    <row r="57" spans="1:11" ht="14.25" x14ac:dyDescent="0.2">
      <c r="A57" s="567"/>
      <c r="B57" s="101"/>
      <c r="C57" s="59"/>
      <c r="D57" s="60"/>
      <c r="E57" s="45"/>
      <c r="F57" s="46"/>
      <c r="G57" s="568">
        <f t="shared" ref="G57" si="5">ROUND(E57*F57,2)</f>
        <v>0</v>
      </c>
      <c r="H57" s="55"/>
    </row>
    <row r="58" spans="1:11" ht="15" x14ac:dyDescent="0.25">
      <c r="A58" s="556"/>
      <c r="B58" s="569"/>
      <c r="C58" s="569"/>
      <c r="D58" s="570"/>
      <c r="E58" s="576" t="s">
        <v>21</v>
      </c>
      <c r="F58" s="18"/>
      <c r="G58" s="577">
        <f>ROUND(SUM(G52:G57),2)</f>
        <v>316.14999999999998</v>
      </c>
      <c r="H58" s="55"/>
    </row>
    <row r="59" spans="1:11" ht="14.25" x14ac:dyDescent="0.2">
      <c r="A59" s="556"/>
      <c r="B59" s="569"/>
      <c r="C59" s="569"/>
      <c r="D59" s="570"/>
      <c r="E59" s="578"/>
      <c r="F59" s="18"/>
      <c r="G59" s="579"/>
      <c r="H59" s="55"/>
    </row>
    <row r="60" spans="1:11" ht="15" x14ac:dyDescent="0.25">
      <c r="A60" s="692" t="s">
        <v>43</v>
      </c>
      <c r="B60" s="693" t="s">
        <v>20</v>
      </c>
      <c r="C60" s="693"/>
      <c r="D60" s="693"/>
      <c r="E60" s="693"/>
      <c r="F60" s="693"/>
      <c r="G60" s="694"/>
      <c r="H60" s="55"/>
    </row>
    <row r="61" spans="1:11" ht="14.25" x14ac:dyDescent="0.2">
      <c r="A61" s="695" t="s">
        <v>44</v>
      </c>
      <c r="B61" s="696"/>
      <c r="C61" s="697" t="s">
        <v>19</v>
      </c>
      <c r="D61" s="697" t="s">
        <v>18</v>
      </c>
      <c r="E61" s="697" t="s">
        <v>17</v>
      </c>
      <c r="F61" s="697" t="s">
        <v>16</v>
      </c>
      <c r="G61" s="699" t="s">
        <v>15</v>
      </c>
      <c r="H61" s="55"/>
    </row>
    <row r="62" spans="1:11" ht="14.25" x14ac:dyDescent="0.2">
      <c r="A62" s="695" t="s">
        <v>45</v>
      </c>
      <c r="B62" s="696"/>
      <c r="C62" s="698"/>
      <c r="D62" s="698"/>
      <c r="E62" s="698"/>
      <c r="F62" s="698"/>
      <c r="G62" s="700"/>
      <c r="H62" s="55"/>
    </row>
    <row r="63" spans="1:11" ht="14.25" x14ac:dyDescent="0.2">
      <c r="A63" s="563"/>
      <c r="B63" s="99"/>
      <c r="C63" s="53"/>
      <c r="D63" s="32"/>
      <c r="E63" s="33"/>
      <c r="F63" s="57"/>
      <c r="G63" s="564">
        <f>ROUND(E63*F63,2)</f>
        <v>0</v>
      </c>
      <c r="H63" s="55"/>
    </row>
    <row r="64" spans="1:11" ht="14.25" x14ac:dyDescent="0.2">
      <c r="A64" s="580"/>
      <c r="B64" s="49"/>
      <c r="C64" s="54"/>
      <c r="D64" s="34"/>
      <c r="E64" s="35"/>
      <c r="F64" s="58"/>
      <c r="G64" s="568"/>
      <c r="H64" s="55"/>
    </row>
    <row r="65" spans="1:9" ht="15" x14ac:dyDescent="0.25">
      <c r="A65" s="556"/>
      <c r="B65" s="569"/>
      <c r="C65" s="569"/>
      <c r="D65" s="570"/>
      <c r="E65" s="576" t="s">
        <v>14</v>
      </c>
      <c r="F65" s="18"/>
      <c r="G65" s="577">
        <f>ROUND(SUM(G63:G64),2)</f>
        <v>0</v>
      </c>
      <c r="H65" s="55"/>
    </row>
    <row r="66" spans="1:9" ht="14.25" x14ac:dyDescent="0.2">
      <c r="A66" s="556"/>
      <c r="B66" s="569"/>
      <c r="C66" s="569"/>
      <c r="D66" s="570"/>
      <c r="E66" s="578"/>
      <c r="F66" s="18"/>
      <c r="G66" s="579"/>
      <c r="H66" s="55"/>
    </row>
    <row r="67" spans="1:9" ht="15" x14ac:dyDescent="0.25">
      <c r="A67" s="581"/>
      <c r="B67" s="103"/>
      <c r="C67" s="103"/>
      <c r="D67" s="103"/>
      <c r="E67" s="104" t="s">
        <v>95</v>
      </c>
      <c r="F67" s="103"/>
      <c r="G67" s="582">
        <f>ROUND(SUM(G65+G58+G48),2)</f>
        <v>364.56</v>
      </c>
      <c r="H67" s="55"/>
    </row>
    <row r="68" spans="1:9" ht="8.1" customHeight="1" x14ac:dyDescent="0.25">
      <c r="A68" s="583"/>
      <c r="B68" s="22"/>
      <c r="C68" s="22"/>
      <c r="D68" s="23"/>
      <c r="E68" s="24"/>
      <c r="F68" s="24"/>
      <c r="G68" s="584"/>
      <c r="H68" s="55"/>
    </row>
    <row r="69" spans="1:9" ht="15" customHeight="1" x14ac:dyDescent="0.2">
      <c r="A69" s="559" t="s">
        <v>0</v>
      </c>
      <c r="B69" s="387" t="s">
        <v>29</v>
      </c>
      <c r="C69" s="20" t="s">
        <v>28</v>
      </c>
      <c r="D69" s="19"/>
      <c r="E69" s="19"/>
      <c r="F69" s="19"/>
      <c r="G69" s="560" t="s">
        <v>27</v>
      </c>
    </row>
    <row r="70" spans="1:9" ht="28.5" x14ac:dyDescent="0.2">
      <c r="A70" s="561" t="str">
        <f>PLANILHA!A36</f>
        <v>3.3.5</v>
      </c>
      <c r="B70" s="114" t="s">
        <v>323</v>
      </c>
      <c r="C70" s="388" t="str">
        <f>PLANILHA!C36</f>
        <v>Terminal aéreo em aço galvanizado com base de fixação h=30cm</v>
      </c>
      <c r="D70" s="388"/>
      <c r="E70" s="388"/>
      <c r="F70" s="388"/>
      <c r="G70" s="585" t="str">
        <f>PLANILHA!D36</f>
        <v>unid.</v>
      </c>
      <c r="H70" s="55" t="s">
        <v>46</v>
      </c>
    </row>
    <row r="71" spans="1:9" ht="15" x14ac:dyDescent="0.25">
      <c r="A71" s="692" t="s">
        <v>26</v>
      </c>
      <c r="B71" s="693"/>
      <c r="C71" s="693"/>
      <c r="D71" s="693"/>
      <c r="E71" s="693"/>
      <c r="F71" s="693"/>
      <c r="G71" s="694"/>
      <c r="H71" s="55"/>
    </row>
    <row r="72" spans="1:9" ht="14.25" x14ac:dyDescent="0.2">
      <c r="A72" s="695" t="s">
        <v>44</v>
      </c>
      <c r="B72" s="696"/>
      <c r="C72" s="697" t="s">
        <v>19</v>
      </c>
      <c r="D72" s="697" t="s">
        <v>18</v>
      </c>
      <c r="E72" s="697" t="s">
        <v>17</v>
      </c>
      <c r="F72" s="697" t="s">
        <v>16</v>
      </c>
      <c r="G72" s="699" t="s">
        <v>15</v>
      </c>
      <c r="H72" s="55"/>
    </row>
    <row r="73" spans="1:9" ht="14.25" x14ac:dyDescent="0.2">
      <c r="A73" s="695" t="s">
        <v>45</v>
      </c>
      <c r="B73" s="696"/>
      <c r="C73" s="698"/>
      <c r="D73" s="698"/>
      <c r="E73" s="698"/>
      <c r="F73" s="698"/>
      <c r="G73" s="700"/>
      <c r="H73" s="55"/>
    </row>
    <row r="74" spans="1:9" ht="14.25" x14ac:dyDescent="0.2">
      <c r="A74" s="565" t="s">
        <v>112</v>
      </c>
      <c r="B74" s="48">
        <v>88264</v>
      </c>
      <c r="C74" s="51" t="s">
        <v>252</v>
      </c>
      <c r="D74" s="41" t="s">
        <v>49</v>
      </c>
      <c r="E74" s="42">
        <v>0.5</v>
      </c>
      <c r="F74" s="43">
        <v>18.87</v>
      </c>
      <c r="G74" s="564">
        <f>ROUND(E74*F74,2)</f>
        <v>9.44</v>
      </c>
      <c r="H74" s="55"/>
      <c r="I74" s="125">
        <f>SUM(E74:E77)</f>
        <v>1</v>
      </c>
    </row>
    <row r="75" spans="1:9" ht="14.25" x14ac:dyDescent="0.2">
      <c r="A75" s="565" t="s">
        <v>112</v>
      </c>
      <c r="B75" s="48">
        <v>88247</v>
      </c>
      <c r="C75" s="51" t="s">
        <v>253</v>
      </c>
      <c r="D75" s="41" t="s">
        <v>49</v>
      </c>
      <c r="E75" s="42">
        <v>0.5</v>
      </c>
      <c r="F75" s="43">
        <v>14.69</v>
      </c>
      <c r="G75" s="566">
        <f t="shared" ref="G75:G77" si="6">ROUND(E75*F75,2)</f>
        <v>7.35</v>
      </c>
      <c r="H75" s="55"/>
    </row>
    <row r="76" spans="1:9" ht="14.25" x14ac:dyDescent="0.2">
      <c r="A76" s="565"/>
      <c r="B76" s="48"/>
      <c r="C76" s="51"/>
      <c r="D76" s="41"/>
      <c r="E76" s="42"/>
      <c r="F76" s="43"/>
      <c r="G76" s="566">
        <f t="shared" si="6"/>
        <v>0</v>
      </c>
      <c r="H76" s="55"/>
    </row>
    <row r="77" spans="1:9" ht="14.25" x14ac:dyDescent="0.2">
      <c r="A77" s="567"/>
      <c r="B77" s="49"/>
      <c r="C77" s="52"/>
      <c r="D77" s="44"/>
      <c r="E77" s="45"/>
      <c r="F77" s="46"/>
      <c r="G77" s="568">
        <f t="shared" si="6"/>
        <v>0</v>
      </c>
      <c r="H77" s="55"/>
    </row>
    <row r="78" spans="1:9" ht="14.25" x14ac:dyDescent="0.2">
      <c r="A78" s="556"/>
      <c r="B78" s="569"/>
      <c r="C78" s="569"/>
      <c r="D78" s="570"/>
      <c r="E78" s="571" t="s">
        <v>25</v>
      </c>
      <c r="F78" s="111"/>
      <c r="G78" s="572">
        <f>ROUND(SUM(G74:G77),2)</f>
        <v>16.79</v>
      </c>
      <c r="H78" s="55"/>
    </row>
    <row r="79" spans="1:9" ht="14.25" x14ac:dyDescent="0.2">
      <c r="A79" s="556"/>
      <c r="B79" s="569"/>
      <c r="C79" s="569"/>
      <c r="D79" s="570"/>
      <c r="E79" s="571" t="s">
        <v>24</v>
      </c>
      <c r="F79" s="112"/>
      <c r="G79" s="572">
        <f>ROUND(F79*G78,2)</f>
        <v>0</v>
      </c>
      <c r="H79" s="55"/>
    </row>
    <row r="80" spans="1:9" ht="15" x14ac:dyDescent="0.25">
      <c r="A80" s="556"/>
      <c r="B80" s="573"/>
      <c r="C80" s="573"/>
      <c r="D80" s="573"/>
      <c r="E80" s="574" t="s">
        <v>23</v>
      </c>
      <c r="F80" s="113"/>
      <c r="G80" s="575">
        <f>ROUND(SUM(G78:G79),2)</f>
        <v>16.79</v>
      </c>
      <c r="H80" s="55"/>
    </row>
    <row r="81" spans="1:11" ht="15" x14ac:dyDescent="0.25">
      <c r="A81" s="692" t="s">
        <v>22</v>
      </c>
      <c r="B81" s="693" t="s">
        <v>22</v>
      </c>
      <c r="C81" s="693"/>
      <c r="D81" s="693"/>
      <c r="E81" s="693"/>
      <c r="F81" s="693"/>
      <c r="G81" s="694"/>
      <c r="H81" s="55"/>
    </row>
    <row r="82" spans="1:11" ht="14.25" x14ac:dyDescent="0.2">
      <c r="A82" s="695" t="s">
        <v>44</v>
      </c>
      <c r="B82" s="696"/>
      <c r="C82" s="697" t="s">
        <v>19</v>
      </c>
      <c r="D82" s="697" t="s">
        <v>18</v>
      </c>
      <c r="E82" s="697" t="s">
        <v>17</v>
      </c>
      <c r="F82" s="697" t="s">
        <v>16</v>
      </c>
      <c r="G82" s="699" t="s">
        <v>15</v>
      </c>
      <c r="H82" s="55"/>
      <c r="K82" s="109"/>
    </row>
    <row r="83" spans="1:11" ht="14.25" x14ac:dyDescent="0.2">
      <c r="A83" s="695" t="s">
        <v>45</v>
      </c>
      <c r="B83" s="696"/>
      <c r="C83" s="698"/>
      <c r="D83" s="698"/>
      <c r="E83" s="698"/>
      <c r="F83" s="698"/>
      <c r="G83" s="700"/>
      <c r="H83" s="55"/>
    </row>
    <row r="84" spans="1:11" ht="24" x14ac:dyDescent="0.2">
      <c r="A84" s="563" t="s">
        <v>112</v>
      </c>
      <c r="B84" s="389">
        <v>7571</v>
      </c>
      <c r="C84" s="586" t="s">
        <v>302</v>
      </c>
      <c r="D84" s="38" t="s">
        <v>18</v>
      </c>
      <c r="E84" s="39">
        <v>1</v>
      </c>
      <c r="F84" s="40">
        <v>11.913</v>
      </c>
      <c r="G84" s="564">
        <f>ROUND(E84*F84,2)</f>
        <v>11.91</v>
      </c>
      <c r="H84" s="55"/>
    </row>
    <row r="85" spans="1:11" ht="14.25" x14ac:dyDescent="0.2">
      <c r="A85" s="567"/>
      <c r="B85" s="101"/>
      <c r="C85" s="59"/>
      <c r="D85" s="60"/>
      <c r="E85" s="45"/>
      <c r="F85" s="46"/>
      <c r="G85" s="568">
        <f t="shared" ref="G85" si="7">ROUND(E85*F85,2)</f>
        <v>0</v>
      </c>
      <c r="H85" s="55"/>
    </row>
    <row r="86" spans="1:11" ht="15" x14ac:dyDescent="0.25">
      <c r="A86" s="556"/>
      <c r="B86" s="569"/>
      <c r="C86" s="569"/>
      <c r="D86" s="570"/>
      <c r="E86" s="576" t="s">
        <v>21</v>
      </c>
      <c r="F86" s="18"/>
      <c r="G86" s="577">
        <f>ROUND(SUM(G84:G85),2)</f>
        <v>11.91</v>
      </c>
      <c r="H86" s="55"/>
    </row>
    <row r="87" spans="1:11" ht="14.25" x14ac:dyDescent="0.2">
      <c r="A87" s="556"/>
      <c r="B87" s="569"/>
      <c r="C87" s="569"/>
      <c r="D87" s="570"/>
      <c r="E87" s="578"/>
      <c r="F87" s="18"/>
      <c r="G87" s="579"/>
      <c r="H87" s="55"/>
    </row>
    <row r="88" spans="1:11" ht="15" x14ac:dyDescent="0.25">
      <c r="A88" s="692" t="s">
        <v>43</v>
      </c>
      <c r="B88" s="693" t="s">
        <v>20</v>
      </c>
      <c r="C88" s="693"/>
      <c r="D88" s="693"/>
      <c r="E88" s="693"/>
      <c r="F88" s="693"/>
      <c r="G88" s="694"/>
      <c r="H88" s="55"/>
    </row>
    <row r="89" spans="1:11" ht="14.25" x14ac:dyDescent="0.2">
      <c r="A89" s="695" t="s">
        <v>44</v>
      </c>
      <c r="B89" s="696"/>
      <c r="C89" s="697" t="s">
        <v>19</v>
      </c>
      <c r="D89" s="697" t="s">
        <v>18</v>
      </c>
      <c r="E89" s="697" t="s">
        <v>17</v>
      </c>
      <c r="F89" s="697" t="s">
        <v>16</v>
      </c>
      <c r="G89" s="699" t="s">
        <v>15</v>
      </c>
      <c r="H89" s="55"/>
    </row>
    <row r="90" spans="1:11" ht="14.25" x14ac:dyDescent="0.2">
      <c r="A90" s="695" t="s">
        <v>45</v>
      </c>
      <c r="B90" s="696"/>
      <c r="C90" s="698"/>
      <c r="D90" s="698"/>
      <c r="E90" s="698"/>
      <c r="F90" s="698"/>
      <c r="G90" s="700"/>
      <c r="H90" s="55"/>
    </row>
    <row r="91" spans="1:11" ht="14.25" x14ac:dyDescent="0.2">
      <c r="A91" s="563"/>
      <c r="B91" s="99"/>
      <c r="C91" s="53"/>
      <c r="D91" s="32"/>
      <c r="E91" s="33"/>
      <c r="F91" s="57"/>
      <c r="G91" s="564">
        <f>ROUND(E91*F91,2)</f>
        <v>0</v>
      </c>
      <c r="H91" s="55"/>
    </row>
    <row r="92" spans="1:11" ht="14.25" x14ac:dyDescent="0.2">
      <c r="A92" s="580"/>
      <c r="B92" s="49"/>
      <c r="C92" s="54"/>
      <c r="D92" s="34"/>
      <c r="E92" s="35"/>
      <c r="F92" s="58"/>
      <c r="G92" s="568"/>
      <c r="H92" s="55"/>
    </row>
    <row r="93" spans="1:11" ht="15" x14ac:dyDescent="0.25">
      <c r="A93" s="556"/>
      <c r="B93" s="569"/>
      <c r="C93" s="569"/>
      <c r="D93" s="570"/>
      <c r="E93" s="576" t="s">
        <v>14</v>
      </c>
      <c r="F93" s="18"/>
      <c r="G93" s="577">
        <f>ROUND(SUM(G91:G92),2)</f>
        <v>0</v>
      </c>
      <c r="H93" s="55"/>
    </row>
    <row r="94" spans="1:11" ht="15" x14ac:dyDescent="0.25">
      <c r="A94" s="556"/>
      <c r="B94" s="569"/>
      <c r="C94" s="569"/>
      <c r="D94" s="570"/>
      <c r="E94" s="576"/>
      <c r="F94" s="18"/>
      <c r="G94" s="577"/>
      <c r="H94" s="55"/>
    </row>
    <row r="95" spans="1:11" ht="15" x14ac:dyDescent="0.25">
      <c r="A95" s="581"/>
      <c r="B95" s="103"/>
      <c r="C95" s="103"/>
      <c r="D95" s="103"/>
      <c r="E95" s="104" t="s">
        <v>95</v>
      </c>
      <c r="F95" s="103"/>
      <c r="G95" s="582">
        <f>ROUND(SUM(G93+G86+G80),2)</f>
        <v>28.7</v>
      </c>
      <c r="H95" s="55"/>
    </row>
    <row r="96" spans="1:11" ht="14.25" x14ac:dyDescent="0.2">
      <c r="A96" s="556"/>
      <c r="B96" s="587"/>
      <c r="C96" s="587"/>
      <c r="D96" s="587"/>
      <c r="E96" s="587"/>
      <c r="F96" s="587"/>
      <c r="G96" s="588"/>
      <c r="H96" s="55"/>
    </row>
    <row r="97" spans="1:7" ht="15" customHeight="1" x14ac:dyDescent="0.2">
      <c r="A97" s="559" t="s">
        <v>0</v>
      </c>
      <c r="B97" s="387" t="s">
        <v>29</v>
      </c>
      <c r="C97" s="20" t="s">
        <v>28</v>
      </c>
      <c r="D97" s="19"/>
      <c r="E97" s="19"/>
      <c r="F97" s="19"/>
      <c r="G97" s="560" t="s">
        <v>27</v>
      </c>
    </row>
    <row r="98" spans="1:7" ht="30" customHeight="1" x14ac:dyDescent="0.2">
      <c r="A98" s="561" t="str">
        <f>PLANILHA!A39</f>
        <v>4.1.1</v>
      </c>
      <c r="B98" s="114" t="s">
        <v>300</v>
      </c>
      <c r="C98" s="707" t="s">
        <v>306</v>
      </c>
      <c r="D98" s="707"/>
      <c r="E98" s="707"/>
      <c r="F98" s="707"/>
      <c r="G98" s="585" t="str">
        <f>PLANILHA!D39</f>
        <v>unid.</v>
      </c>
    </row>
    <row r="99" spans="1:7" ht="15" x14ac:dyDescent="0.25">
      <c r="A99" s="692" t="s">
        <v>26</v>
      </c>
      <c r="B99" s="693"/>
      <c r="C99" s="693"/>
      <c r="D99" s="693"/>
      <c r="E99" s="693"/>
      <c r="F99" s="693"/>
      <c r="G99" s="694"/>
    </row>
    <row r="100" spans="1:7" ht="14.25" x14ac:dyDescent="0.2">
      <c r="A100" s="695" t="s">
        <v>44</v>
      </c>
      <c r="B100" s="696"/>
      <c r="C100" s="697" t="s">
        <v>19</v>
      </c>
      <c r="D100" s="697" t="s">
        <v>18</v>
      </c>
      <c r="E100" s="697" t="s">
        <v>17</v>
      </c>
      <c r="F100" s="697" t="s">
        <v>16</v>
      </c>
      <c r="G100" s="699" t="s">
        <v>15</v>
      </c>
    </row>
    <row r="101" spans="1:7" ht="14.25" x14ac:dyDescent="0.2">
      <c r="A101" s="695" t="s">
        <v>45</v>
      </c>
      <c r="B101" s="696"/>
      <c r="C101" s="698"/>
      <c r="D101" s="698"/>
      <c r="E101" s="698"/>
      <c r="F101" s="698"/>
      <c r="G101" s="700"/>
    </row>
    <row r="102" spans="1:7" ht="14.25" x14ac:dyDescent="0.2">
      <c r="A102" s="565" t="s">
        <v>112</v>
      </c>
      <c r="B102" s="48">
        <v>88316</v>
      </c>
      <c r="C102" s="51" t="s">
        <v>270</v>
      </c>
      <c r="D102" s="41" t="s">
        <v>49</v>
      </c>
      <c r="E102" s="42">
        <v>0.25</v>
      </c>
      <c r="F102" s="43">
        <v>15.28</v>
      </c>
      <c r="G102" s="566">
        <f t="shared" ref="G102:G103" si="8">ROUND(E102*F102,2)</f>
        <v>3.82</v>
      </c>
    </row>
    <row r="103" spans="1:7" ht="14.25" x14ac:dyDescent="0.2">
      <c r="A103" s="567"/>
      <c r="B103" s="49"/>
      <c r="C103" s="52"/>
      <c r="D103" s="44"/>
      <c r="E103" s="45"/>
      <c r="F103" s="46"/>
      <c r="G103" s="568">
        <f t="shared" si="8"/>
        <v>0</v>
      </c>
    </row>
    <row r="104" spans="1:7" ht="14.25" x14ac:dyDescent="0.2">
      <c r="A104" s="556"/>
      <c r="B104" s="569"/>
      <c r="C104" s="569"/>
      <c r="D104" s="570"/>
      <c r="E104" s="571" t="s">
        <v>25</v>
      </c>
      <c r="F104" s="111"/>
      <c r="G104" s="572">
        <f>ROUND(SUM(G102:G103),2)</f>
        <v>3.82</v>
      </c>
    </row>
    <row r="105" spans="1:7" ht="14.25" x14ac:dyDescent="0.2">
      <c r="A105" s="556"/>
      <c r="B105" s="569"/>
      <c r="C105" s="569"/>
      <c r="D105" s="570"/>
      <c r="E105" s="571" t="s">
        <v>24</v>
      </c>
      <c r="F105" s="112"/>
      <c r="G105" s="572">
        <f>ROUND(F105*G104,2)</f>
        <v>0</v>
      </c>
    </row>
    <row r="106" spans="1:7" ht="15" x14ac:dyDescent="0.25">
      <c r="A106" s="556"/>
      <c r="B106" s="573"/>
      <c r="C106" s="573"/>
      <c r="D106" s="573"/>
      <c r="E106" s="574" t="s">
        <v>23</v>
      </c>
      <c r="F106" s="113"/>
      <c r="G106" s="575">
        <f>ROUND(SUM(G104:G105),2)</f>
        <v>3.82</v>
      </c>
    </row>
    <row r="107" spans="1:7" ht="15" x14ac:dyDescent="0.25">
      <c r="A107" s="692" t="s">
        <v>22</v>
      </c>
      <c r="B107" s="693" t="s">
        <v>22</v>
      </c>
      <c r="C107" s="693"/>
      <c r="D107" s="693"/>
      <c r="E107" s="693"/>
      <c r="F107" s="693"/>
      <c r="G107" s="694"/>
    </row>
    <row r="108" spans="1:7" ht="14.25" x14ac:dyDescent="0.2">
      <c r="A108" s="695" t="s">
        <v>44</v>
      </c>
      <c r="B108" s="696"/>
      <c r="C108" s="697" t="s">
        <v>19</v>
      </c>
      <c r="D108" s="697" t="s">
        <v>18</v>
      </c>
      <c r="E108" s="697" t="s">
        <v>17</v>
      </c>
      <c r="F108" s="697" t="s">
        <v>16</v>
      </c>
      <c r="G108" s="699" t="s">
        <v>15</v>
      </c>
    </row>
    <row r="109" spans="1:7" ht="14.25" x14ac:dyDescent="0.2">
      <c r="A109" s="695" t="s">
        <v>45</v>
      </c>
      <c r="B109" s="696"/>
      <c r="C109" s="698"/>
      <c r="D109" s="698"/>
      <c r="E109" s="698"/>
      <c r="F109" s="698"/>
      <c r="G109" s="700"/>
    </row>
    <row r="110" spans="1:7" ht="57" x14ac:dyDescent="0.2">
      <c r="A110" s="589" t="s">
        <v>256</v>
      </c>
      <c r="B110" s="398">
        <v>37556</v>
      </c>
      <c r="C110" s="399" t="s">
        <v>306</v>
      </c>
      <c r="D110" s="394" t="s">
        <v>35</v>
      </c>
      <c r="E110" s="400">
        <v>1</v>
      </c>
      <c r="F110" s="401">
        <v>20.82</v>
      </c>
      <c r="G110" s="590">
        <f>ROUND(E110*F110,2)</f>
        <v>20.82</v>
      </c>
    </row>
    <row r="111" spans="1:7" ht="14.25" x14ac:dyDescent="0.2">
      <c r="A111" s="567"/>
      <c r="B111" s="101"/>
      <c r="C111" s="59"/>
      <c r="D111" s="60"/>
      <c r="E111" s="45"/>
      <c r="F111" s="46"/>
      <c r="G111" s="568">
        <f t="shared" ref="G111" si="9">ROUND(E111*F111,2)</f>
        <v>0</v>
      </c>
    </row>
    <row r="112" spans="1:7" ht="15" x14ac:dyDescent="0.25">
      <c r="A112" s="556"/>
      <c r="B112" s="569"/>
      <c r="C112" s="569"/>
      <c r="D112" s="570"/>
      <c r="E112" s="576" t="s">
        <v>21</v>
      </c>
      <c r="F112" s="18"/>
      <c r="G112" s="577">
        <f>ROUND(SUM(G110:G111),2)</f>
        <v>20.82</v>
      </c>
    </row>
    <row r="113" spans="1:8" ht="14.25" x14ac:dyDescent="0.2">
      <c r="A113" s="556"/>
      <c r="B113" s="569"/>
      <c r="C113" s="569"/>
      <c r="D113" s="570"/>
      <c r="E113" s="578"/>
      <c r="F113" s="18"/>
      <c r="G113" s="579"/>
    </row>
    <row r="114" spans="1:8" ht="15" x14ac:dyDescent="0.25">
      <c r="A114" s="692" t="s">
        <v>43</v>
      </c>
      <c r="B114" s="693" t="s">
        <v>20</v>
      </c>
      <c r="C114" s="693"/>
      <c r="D114" s="693"/>
      <c r="E114" s="693"/>
      <c r="F114" s="693"/>
      <c r="G114" s="694"/>
    </row>
    <row r="115" spans="1:8" ht="14.25" x14ac:dyDescent="0.2">
      <c r="A115" s="701" t="s">
        <v>44</v>
      </c>
      <c r="B115" s="702"/>
      <c r="C115" s="703" t="s">
        <v>19</v>
      </c>
      <c r="D115" s="703" t="s">
        <v>114</v>
      </c>
      <c r="E115" s="703" t="s">
        <v>17</v>
      </c>
      <c r="F115" s="703" t="s">
        <v>16</v>
      </c>
      <c r="G115" s="705" t="s">
        <v>15</v>
      </c>
    </row>
    <row r="116" spans="1:8" ht="14.25" x14ac:dyDescent="0.2">
      <c r="A116" s="701" t="s">
        <v>45</v>
      </c>
      <c r="B116" s="702"/>
      <c r="C116" s="704"/>
      <c r="D116" s="704"/>
      <c r="E116" s="704"/>
      <c r="F116" s="704"/>
      <c r="G116" s="706"/>
    </row>
    <row r="117" spans="1:8" ht="14.25" x14ac:dyDescent="0.2">
      <c r="A117" s="591"/>
      <c r="B117" s="126"/>
      <c r="C117" s="127"/>
      <c r="D117" s="34"/>
      <c r="E117" s="35"/>
      <c r="F117" s="58"/>
      <c r="G117" s="592">
        <f>ROUND(F117*E117,2)</f>
        <v>0</v>
      </c>
    </row>
    <row r="118" spans="1:8" ht="15" x14ac:dyDescent="0.25">
      <c r="A118" s="556"/>
      <c r="B118" s="569"/>
      <c r="C118" s="569"/>
      <c r="D118" s="570"/>
      <c r="E118" s="576" t="s">
        <v>14</v>
      </c>
      <c r="F118" s="18"/>
      <c r="G118" s="577">
        <f>ROUND(SUM(G117:G117),2)</f>
        <v>0</v>
      </c>
    </row>
    <row r="119" spans="1:8" ht="14.25" x14ac:dyDescent="0.2">
      <c r="A119" s="556"/>
      <c r="B119" s="569"/>
      <c r="C119" s="569"/>
      <c r="D119" s="570"/>
      <c r="E119" s="578"/>
      <c r="F119" s="18"/>
      <c r="G119" s="579"/>
    </row>
    <row r="120" spans="1:8" ht="15" x14ac:dyDescent="0.25">
      <c r="A120" s="581"/>
      <c r="B120" s="103"/>
      <c r="C120" s="103"/>
      <c r="D120" s="103"/>
      <c r="E120" s="104" t="s">
        <v>95</v>
      </c>
      <c r="F120" s="103"/>
      <c r="G120" s="582">
        <f>ROUND(SUM(G118+G112+G106),2)</f>
        <v>24.64</v>
      </c>
    </row>
    <row r="121" spans="1:8" ht="14.25" x14ac:dyDescent="0.2">
      <c r="A121" s="556"/>
      <c r="B121" s="569"/>
      <c r="C121" s="569"/>
      <c r="D121" s="570"/>
      <c r="E121" s="578"/>
      <c r="F121" s="18"/>
      <c r="G121" s="579"/>
      <c r="H121" s="55"/>
    </row>
    <row r="122" spans="1:8" ht="14.25" x14ac:dyDescent="0.2">
      <c r="A122" s="556"/>
      <c r="B122" s="587"/>
      <c r="C122" s="587"/>
      <c r="D122" s="587"/>
      <c r="E122" s="587"/>
      <c r="F122" s="587"/>
      <c r="G122" s="588"/>
      <c r="H122" s="55"/>
    </row>
    <row r="123" spans="1:8" ht="15" customHeight="1" x14ac:dyDescent="0.2">
      <c r="A123" s="559" t="s">
        <v>0</v>
      </c>
      <c r="B123" s="387" t="s">
        <v>29</v>
      </c>
      <c r="C123" s="20" t="s">
        <v>28</v>
      </c>
      <c r="D123" s="19"/>
      <c r="E123" s="19"/>
      <c r="F123" s="19"/>
      <c r="G123" s="560" t="s">
        <v>27</v>
      </c>
    </row>
    <row r="124" spans="1:8" ht="14.25" x14ac:dyDescent="0.2">
      <c r="A124" s="561" t="str">
        <f>PLANILHA!A44</f>
        <v>5.1.2</v>
      </c>
      <c r="B124" s="114" t="s">
        <v>324</v>
      </c>
      <c r="C124" s="707" t="str">
        <f>PLANILHA!C44</f>
        <v>Limpeza manual do terreno (com raspagem superficial)</v>
      </c>
      <c r="D124" s="707"/>
      <c r="E124" s="707"/>
      <c r="F124" s="707"/>
      <c r="G124" s="585" t="str">
        <f>PLANILHA!D44</f>
        <v>m²</v>
      </c>
    </row>
    <row r="125" spans="1:8" ht="15" x14ac:dyDescent="0.25">
      <c r="A125" s="692" t="s">
        <v>26</v>
      </c>
      <c r="B125" s="693"/>
      <c r="C125" s="693"/>
      <c r="D125" s="693"/>
      <c r="E125" s="693"/>
      <c r="F125" s="693"/>
      <c r="G125" s="694"/>
    </row>
    <row r="126" spans="1:8" ht="14.25" x14ac:dyDescent="0.2">
      <c r="A126" s="695" t="s">
        <v>44</v>
      </c>
      <c r="B126" s="696"/>
      <c r="C126" s="697" t="s">
        <v>19</v>
      </c>
      <c r="D126" s="697" t="s">
        <v>18</v>
      </c>
      <c r="E126" s="697" t="s">
        <v>17</v>
      </c>
      <c r="F126" s="697" t="s">
        <v>16</v>
      </c>
      <c r="G126" s="699" t="s">
        <v>15</v>
      </c>
    </row>
    <row r="127" spans="1:8" ht="14.25" x14ac:dyDescent="0.2">
      <c r="A127" s="695" t="s">
        <v>45</v>
      </c>
      <c r="B127" s="696"/>
      <c r="C127" s="698"/>
      <c r="D127" s="698"/>
      <c r="E127" s="698"/>
      <c r="F127" s="698"/>
      <c r="G127" s="700"/>
    </row>
    <row r="128" spans="1:8" ht="14.25" x14ac:dyDescent="0.2">
      <c r="A128" s="565" t="s">
        <v>112</v>
      </c>
      <c r="B128" s="48">
        <v>88316</v>
      </c>
      <c r="C128" s="51" t="s">
        <v>270</v>
      </c>
      <c r="D128" s="41" t="s">
        <v>49</v>
      </c>
      <c r="E128" s="42">
        <v>0.25</v>
      </c>
      <c r="F128" s="43">
        <v>15.28</v>
      </c>
      <c r="G128" s="566">
        <f t="shared" ref="G128:G129" si="10">ROUND(E128*F128,2)</f>
        <v>3.82</v>
      </c>
    </row>
    <row r="129" spans="1:7" ht="14.25" x14ac:dyDescent="0.2">
      <c r="A129" s="567"/>
      <c r="B129" s="49"/>
      <c r="C129" s="52"/>
      <c r="D129" s="44"/>
      <c r="E129" s="45"/>
      <c r="F129" s="46"/>
      <c r="G129" s="568">
        <f t="shared" si="10"/>
        <v>0</v>
      </c>
    </row>
    <row r="130" spans="1:7" ht="14.25" x14ac:dyDescent="0.2">
      <c r="A130" s="556"/>
      <c r="B130" s="569"/>
      <c r="C130" s="569"/>
      <c r="D130" s="570"/>
      <c r="E130" s="571" t="s">
        <v>25</v>
      </c>
      <c r="F130" s="111"/>
      <c r="G130" s="572">
        <f>ROUND(SUM(G128:G129),2)</f>
        <v>3.82</v>
      </c>
    </row>
    <row r="131" spans="1:7" ht="14.25" x14ac:dyDescent="0.2">
      <c r="A131" s="556"/>
      <c r="B131" s="569"/>
      <c r="C131" s="569"/>
      <c r="D131" s="570"/>
      <c r="E131" s="571" t="s">
        <v>24</v>
      </c>
      <c r="F131" s="112"/>
      <c r="G131" s="572">
        <f>ROUND(F131*G130,2)</f>
        <v>0</v>
      </c>
    </row>
    <row r="132" spans="1:7" ht="15" x14ac:dyDescent="0.25">
      <c r="A132" s="556"/>
      <c r="B132" s="573"/>
      <c r="C132" s="573"/>
      <c r="D132" s="573"/>
      <c r="E132" s="574" t="s">
        <v>23</v>
      </c>
      <c r="F132" s="113"/>
      <c r="G132" s="575">
        <f>ROUND(SUM(G130:G131),2)</f>
        <v>3.82</v>
      </c>
    </row>
    <row r="133" spans="1:7" ht="15" x14ac:dyDescent="0.25">
      <c r="A133" s="692" t="s">
        <v>22</v>
      </c>
      <c r="B133" s="693" t="s">
        <v>22</v>
      </c>
      <c r="C133" s="693"/>
      <c r="D133" s="693"/>
      <c r="E133" s="693"/>
      <c r="F133" s="693"/>
      <c r="G133" s="694"/>
    </row>
    <row r="134" spans="1:7" ht="14.25" x14ac:dyDescent="0.2">
      <c r="A134" s="695" t="s">
        <v>44</v>
      </c>
      <c r="B134" s="696"/>
      <c r="C134" s="697" t="s">
        <v>19</v>
      </c>
      <c r="D134" s="697" t="s">
        <v>18</v>
      </c>
      <c r="E134" s="697" t="s">
        <v>17</v>
      </c>
      <c r="F134" s="697" t="s">
        <v>16</v>
      </c>
      <c r="G134" s="699" t="s">
        <v>15</v>
      </c>
    </row>
    <row r="135" spans="1:7" ht="14.25" x14ac:dyDescent="0.2">
      <c r="A135" s="695" t="s">
        <v>45</v>
      </c>
      <c r="B135" s="696"/>
      <c r="C135" s="698"/>
      <c r="D135" s="698"/>
      <c r="E135" s="698"/>
      <c r="F135" s="698"/>
      <c r="G135" s="700"/>
    </row>
    <row r="136" spans="1:7" ht="14.25" x14ac:dyDescent="0.2">
      <c r="A136" s="563"/>
      <c r="B136" s="99"/>
      <c r="C136" s="50"/>
      <c r="D136" s="38"/>
      <c r="E136" s="39"/>
      <c r="F136" s="40"/>
      <c r="G136" s="564">
        <f>ROUND(E136*F136,2)</f>
        <v>0</v>
      </c>
    </row>
    <row r="137" spans="1:7" ht="14.25" x14ac:dyDescent="0.2">
      <c r="A137" s="567"/>
      <c r="B137" s="101"/>
      <c r="C137" s="59"/>
      <c r="D137" s="60"/>
      <c r="E137" s="45"/>
      <c r="F137" s="46"/>
      <c r="G137" s="568">
        <f t="shared" ref="G137" si="11">ROUND(E137*F137,2)</f>
        <v>0</v>
      </c>
    </row>
    <row r="138" spans="1:7" ht="15" x14ac:dyDescent="0.25">
      <c r="A138" s="556"/>
      <c r="B138" s="569"/>
      <c r="C138" s="569"/>
      <c r="D138" s="570"/>
      <c r="E138" s="576" t="s">
        <v>21</v>
      </c>
      <c r="F138" s="18"/>
      <c r="G138" s="577">
        <f>ROUND(SUM(G136:G137),2)</f>
        <v>0</v>
      </c>
    </row>
    <row r="139" spans="1:7" ht="14.25" x14ac:dyDescent="0.2">
      <c r="A139" s="556"/>
      <c r="B139" s="569"/>
      <c r="C139" s="569"/>
      <c r="D139" s="570"/>
      <c r="E139" s="578"/>
      <c r="F139" s="18"/>
      <c r="G139" s="579"/>
    </row>
    <row r="140" spans="1:7" ht="15" x14ac:dyDescent="0.25">
      <c r="A140" s="692" t="s">
        <v>43</v>
      </c>
      <c r="B140" s="693" t="s">
        <v>20</v>
      </c>
      <c r="C140" s="693"/>
      <c r="D140" s="693"/>
      <c r="E140" s="693"/>
      <c r="F140" s="693"/>
      <c r="G140" s="694"/>
    </row>
    <row r="141" spans="1:7" ht="14.25" x14ac:dyDescent="0.2">
      <c r="A141" s="701" t="s">
        <v>44</v>
      </c>
      <c r="B141" s="702"/>
      <c r="C141" s="703" t="s">
        <v>19</v>
      </c>
      <c r="D141" s="703" t="s">
        <v>114</v>
      </c>
      <c r="E141" s="703" t="s">
        <v>17</v>
      </c>
      <c r="F141" s="703" t="s">
        <v>16</v>
      </c>
      <c r="G141" s="705" t="s">
        <v>15</v>
      </c>
    </row>
    <row r="142" spans="1:7" ht="14.25" x14ac:dyDescent="0.2">
      <c r="A142" s="701" t="s">
        <v>45</v>
      </c>
      <c r="B142" s="702"/>
      <c r="C142" s="704"/>
      <c r="D142" s="704"/>
      <c r="E142" s="704"/>
      <c r="F142" s="704"/>
      <c r="G142" s="706"/>
    </row>
    <row r="143" spans="1:7" ht="14.25" x14ac:dyDescent="0.2">
      <c r="A143" s="591"/>
      <c r="B143" s="126"/>
      <c r="C143" s="127"/>
      <c r="D143" s="34"/>
      <c r="E143" s="35"/>
      <c r="F143" s="58"/>
      <c r="G143" s="592">
        <f>ROUND(F143*E143,2)</f>
        <v>0</v>
      </c>
    </row>
    <row r="144" spans="1:7" ht="15" x14ac:dyDescent="0.25">
      <c r="A144" s="556"/>
      <c r="B144" s="569"/>
      <c r="C144" s="569"/>
      <c r="D144" s="570"/>
      <c r="E144" s="576" t="s">
        <v>14</v>
      </c>
      <c r="F144" s="18"/>
      <c r="G144" s="577">
        <f>ROUND(SUM(G143:G143),2)</f>
        <v>0</v>
      </c>
    </row>
    <row r="145" spans="1:7" ht="14.25" x14ac:dyDescent="0.2">
      <c r="A145" s="556"/>
      <c r="B145" s="569"/>
      <c r="C145" s="569"/>
      <c r="D145" s="570"/>
      <c r="E145" s="578"/>
      <c r="F145" s="18"/>
      <c r="G145" s="579"/>
    </row>
    <row r="146" spans="1:7" ht="15" x14ac:dyDescent="0.25">
      <c r="A146" s="581"/>
      <c r="B146" s="103"/>
      <c r="C146" s="103"/>
      <c r="D146" s="103"/>
      <c r="E146" s="104" t="s">
        <v>95</v>
      </c>
      <c r="F146" s="103"/>
      <c r="G146" s="582">
        <f>ROUND(SUM(G144+G138+G132),2)</f>
        <v>3.82</v>
      </c>
    </row>
    <row r="147" spans="1:7" ht="15" x14ac:dyDescent="0.25">
      <c r="A147" s="593"/>
      <c r="B147" s="390"/>
      <c r="C147" s="390"/>
      <c r="D147" s="390"/>
      <c r="E147" s="391"/>
      <c r="F147" s="390"/>
      <c r="G147" s="594"/>
    </row>
    <row r="148" spans="1:7" ht="15.75" thickBot="1" x14ac:dyDescent="0.3">
      <c r="A148" s="595"/>
      <c r="B148" s="596"/>
      <c r="C148" s="596"/>
      <c r="D148" s="596"/>
      <c r="E148" s="597"/>
      <c r="F148" s="596"/>
      <c r="G148" s="598"/>
    </row>
  </sheetData>
  <mergeCells count="123">
    <mergeCell ref="D89:D90"/>
    <mergeCell ref="E89:E90"/>
    <mergeCell ref="F89:F90"/>
    <mergeCell ref="G89:G90"/>
    <mergeCell ref="A90:B90"/>
    <mergeCell ref="G115:G116"/>
    <mergeCell ref="A109:B109"/>
    <mergeCell ref="A99:G99"/>
    <mergeCell ref="A7:G7"/>
    <mergeCell ref="C98:F98"/>
    <mergeCell ref="A107:G107"/>
    <mergeCell ref="C108:C109"/>
    <mergeCell ref="D108:D109"/>
    <mergeCell ref="E108:E109"/>
    <mergeCell ref="F108:F109"/>
    <mergeCell ref="G108:G109"/>
    <mergeCell ref="A21:G21"/>
    <mergeCell ref="A89:B89"/>
    <mergeCell ref="A82:B82"/>
    <mergeCell ref="A88:G88"/>
    <mergeCell ref="C89:C90"/>
    <mergeCell ref="A11:G11"/>
    <mergeCell ref="A12:B12"/>
    <mergeCell ref="C12:C13"/>
    <mergeCell ref="D12:D13"/>
    <mergeCell ref="E12:E13"/>
    <mergeCell ref="G12:G13"/>
    <mergeCell ref="A13:B13"/>
    <mergeCell ref="F12:F13"/>
    <mergeCell ref="A30:B30"/>
    <mergeCell ref="A28:G28"/>
    <mergeCell ref="A29:B29"/>
    <mergeCell ref="F22:F23"/>
    <mergeCell ref="G22:G23"/>
    <mergeCell ref="A23:B23"/>
    <mergeCell ref="C22:C23"/>
    <mergeCell ref="D22:D23"/>
    <mergeCell ref="E22:E23"/>
    <mergeCell ref="A22:B22"/>
    <mergeCell ref="G29:G30"/>
    <mergeCell ref="C29:C30"/>
    <mergeCell ref="D29:D30"/>
    <mergeCell ref="E29:E30"/>
    <mergeCell ref="F29:F30"/>
    <mergeCell ref="A81:G81"/>
    <mergeCell ref="C82:C83"/>
    <mergeCell ref="D82:D83"/>
    <mergeCell ref="E82:E83"/>
    <mergeCell ref="F82:F83"/>
    <mergeCell ref="G82:G83"/>
    <mergeCell ref="A83:B83"/>
    <mergeCell ref="A71:G71"/>
    <mergeCell ref="A72:B72"/>
    <mergeCell ref="C72:C73"/>
    <mergeCell ref="D72:D73"/>
    <mergeCell ref="E72:E73"/>
    <mergeCell ref="F72:F73"/>
    <mergeCell ref="G72:G73"/>
    <mergeCell ref="A73:B73"/>
    <mergeCell ref="D100:D101"/>
    <mergeCell ref="E100:E101"/>
    <mergeCell ref="F100:F101"/>
    <mergeCell ref="A115:B115"/>
    <mergeCell ref="A114:G114"/>
    <mergeCell ref="C115:C116"/>
    <mergeCell ref="D115:D116"/>
    <mergeCell ref="E115:E116"/>
    <mergeCell ref="F115:F116"/>
    <mergeCell ref="A141:B141"/>
    <mergeCell ref="C141:C142"/>
    <mergeCell ref="D141:D142"/>
    <mergeCell ref="E141:E142"/>
    <mergeCell ref="F141:F142"/>
    <mergeCell ref="G141:G142"/>
    <mergeCell ref="A142:B142"/>
    <mergeCell ref="A133:G133"/>
    <mergeCell ref="A134:B134"/>
    <mergeCell ref="C134:C135"/>
    <mergeCell ref="D134:D135"/>
    <mergeCell ref="E134:E135"/>
    <mergeCell ref="F134:F135"/>
    <mergeCell ref="G134:G135"/>
    <mergeCell ref="A135:B135"/>
    <mergeCell ref="A39:G39"/>
    <mergeCell ref="A40:B40"/>
    <mergeCell ref="C40:C41"/>
    <mergeCell ref="D40:D41"/>
    <mergeCell ref="E40:E41"/>
    <mergeCell ref="F40:F41"/>
    <mergeCell ref="G40:G41"/>
    <mergeCell ref="A41:B41"/>
    <mergeCell ref="A140:G140"/>
    <mergeCell ref="A125:G125"/>
    <mergeCell ref="A126:B126"/>
    <mergeCell ref="C126:C127"/>
    <mergeCell ref="D126:D127"/>
    <mergeCell ref="E126:E127"/>
    <mergeCell ref="F126:F127"/>
    <mergeCell ref="G126:G127"/>
    <mergeCell ref="A127:B127"/>
    <mergeCell ref="G100:G101"/>
    <mergeCell ref="A101:B101"/>
    <mergeCell ref="A108:B108"/>
    <mergeCell ref="A116:B116"/>
    <mergeCell ref="C124:F124"/>
    <mergeCell ref="A100:B100"/>
    <mergeCell ref="C100:C101"/>
    <mergeCell ref="A60:G60"/>
    <mergeCell ref="A61:B61"/>
    <mergeCell ref="C61:C62"/>
    <mergeCell ref="D61:D62"/>
    <mergeCell ref="E61:E62"/>
    <mergeCell ref="F61:F62"/>
    <mergeCell ref="G61:G62"/>
    <mergeCell ref="A62:B62"/>
    <mergeCell ref="A49:G49"/>
    <mergeCell ref="A50:B50"/>
    <mergeCell ref="C50:C51"/>
    <mergeCell ref="D50:D51"/>
    <mergeCell ref="E50:E51"/>
    <mergeCell ref="F50:F51"/>
    <mergeCell ref="G50:G51"/>
    <mergeCell ref="A51:B51"/>
  </mergeCells>
  <hyperlinks>
    <hyperlink ref="B84" r:id="rId1" display="https://www.orcafascio.com/banco/sinapi/insumos/5f3dda30e64d1e200fa72046" xr:uid="{00000000-0004-0000-0400-000000000000}"/>
  </hyperlinks>
  <printOptions horizontalCentered="1"/>
  <pageMargins left="0.51181102362204722" right="0.39370078740157483" top="0.39370078740157483" bottom="0.78740157480314965" header="0.51181102362204722" footer="0.51181102362204722"/>
  <pageSetup paperSize="9" scale="69" fitToHeight="0" orientation="portrait" r:id="rId2"/>
  <headerFooter alignWithMargins="0"/>
  <rowBreaks count="2" manualBreakCount="2">
    <brk id="67" max="6" man="1"/>
    <brk id="122" max="6" man="1"/>
  </rowBreaks>
  <drawing r:id="rId3"/>
  <legacyDrawingHF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54"/>
  <sheetViews>
    <sheetView view="pageBreakPreview" topLeftCell="A19" zoomScaleNormal="100" zoomScaleSheetLayoutView="100" workbookViewId="0">
      <selection activeCell="D14" sqref="D14"/>
    </sheetView>
  </sheetViews>
  <sheetFormatPr defaultRowHeight="14.25" x14ac:dyDescent="0.2"/>
  <cols>
    <col min="1" max="1" width="12.7109375" style="25" customWidth="1"/>
    <col min="2" max="2" width="70.7109375" style="25" customWidth="1"/>
    <col min="3" max="3" width="33.7109375" style="25" customWidth="1"/>
    <col min="4" max="4" width="9.140625" style="25"/>
    <col min="5" max="5" width="11.28515625" style="25" bestFit="1" customWidth="1"/>
    <col min="6" max="256" width="9.140625" style="25"/>
    <col min="257" max="257" width="12.7109375" style="25" customWidth="1"/>
    <col min="258" max="258" width="70.7109375" style="25" customWidth="1"/>
    <col min="259" max="259" width="30.7109375" style="25" customWidth="1"/>
    <col min="260" max="512" width="9.140625" style="25"/>
    <col min="513" max="513" width="12.7109375" style="25" customWidth="1"/>
    <col min="514" max="514" width="70.7109375" style="25" customWidth="1"/>
    <col min="515" max="515" width="30.7109375" style="25" customWidth="1"/>
    <col min="516" max="768" width="9.140625" style="25"/>
    <col min="769" max="769" width="12.7109375" style="25" customWidth="1"/>
    <col min="770" max="770" width="70.7109375" style="25" customWidth="1"/>
    <col min="771" max="771" width="30.7109375" style="25" customWidth="1"/>
    <col min="772" max="1024" width="9.140625" style="25"/>
    <col min="1025" max="1025" width="12.7109375" style="25" customWidth="1"/>
    <col min="1026" max="1026" width="70.7109375" style="25" customWidth="1"/>
    <col min="1027" max="1027" width="30.7109375" style="25" customWidth="1"/>
    <col min="1028" max="1280" width="9.140625" style="25"/>
    <col min="1281" max="1281" width="12.7109375" style="25" customWidth="1"/>
    <col min="1282" max="1282" width="70.7109375" style="25" customWidth="1"/>
    <col min="1283" max="1283" width="30.7109375" style="25" customWidth="1"/>
    <col min="1284" max="1536" width="9.140625" style="25"/>
    <col min="1537" max="1537" width="12.7109375" style="25" customWidth="1"/>
    <col min="1538" max="1538" width="70.7109375" style="25" customWidth="1"/>
    <col min="1539" max="1539" width="30.7109375" style="25" customWidth="1"/>
    <col min="1540" max="1792" width="9.140625" style="25"/>
    <col min="1793" max="1793" width="12.7109375" style="25" customWidth="1"/>
    <col min="1794" max="1794" width="70.7109375" style="25" customWidth="1"/>
    <col min="1795" max="1795" width="30.7109375" style="25" customWidth="1"/>
    <col min="1796" max="2048" width="9.140625" style="25"/>
    <col min="2049" max="2049" width="12.7109375" style="25" customWidth="1"/>
    <col min="2050" max="2050" width="70.7109375" style="25" customWidth="1"/>
    <col min="2051" max="2051" width="30.7109375" style="25" customWidth="1"/>
    <col min="2052" max="2304" width="9.140625" style="25"/>
    <col min="2305" max="2305" width="12.7109375" style="25" customWidth="1"/>
    <col min="2306" max="2306" width="70.7109375" style="25" customWidth="1"/>
    <col min="2307" max="2307" width="30.7109375" style="25" customWidth="1"/>
    <col min="2308" max="2560" width="9.140625" style="25"/>
    <col min="2561" max="2561" width="12.7109375" style="25" customWidth="1"/>
    <col min="2562" max="2562" width="70.7109375" style="25" customWidth="1"/>
    <col min="2563" max="2563" width="30.7109375" style="25" customWidth="1"/>
    <col min="2564" max="2816" width="9.140625" style="25"/>
    <col min="2817" max="2817" width="12.7109375" style="25" customWidth="1"/>
    <col min="2818" max="2818" width="70.7109375" style="25" customWidth="1"/>
    <col min="2819" max="2819" width="30.7109375" style="25" customWidth="1"/>
    <col min="2820" max="3072" width="9.140625" style="25"/>
    <col min="3073" max="3073" width="12.7109375" style="25" customWidth="1"/>
    <col min="3074" max="3074" width="70.7109375" style="25" customWidth="1"/>
    <col min="3075" max="3075" width="30.7109375" style="25" customWidth="1"/>
    <col min="3076" max="3328" width="9.140625" style="25"/>
    <col min="3329" max="3329" width="12.7109375" style="25" customWidth="1"/>
    <col min="3330" max="3330" width="70.7109375" style="25" customWidth="1"/>
    <col min="3331" max="3331" width="30.7109375" style="25" customWidth="1"/>
    <col min="3332" max="3584" width="9.140625" style="25"/>
    <col min="3585" max="3585" width="12.7109375" style="25" customWidth="1"/>
    <col min="3586" max="3586" width="70.7109375" style="25" customWidth="1"/>
    <col min="3587" max="3587" width="30.7109375" style="25" customWidth="1"/>
    <col min="3588" max="3840" width="9.140625" style="25"/>
    <col min="3841" max="3841" width="12.7109375" style="25" customWidth="1"/>
    <col min="3842" max="3842" width="70.7109375" style="25" customWidth="1"/>
    <col min="3843" max="3843" width="30.7109375" style="25" customWidth="1"/>
    <col min="3844" max="4096" width="9.140625" style="25"/>
    <col min="4097" max="4097" width="12.7109375" style="25" customWidth="1"/>
    <col min="4098" max="4098" width="70.7109375" style="25" customWidth="1"/>
    <col min="4099" max="4099" width="30.7109375" style="25" customWidth="1"/>
    <col min="4100" max="4352" width="9.140625" style="25"/>
    <col min="4353" max="4353" width="12.7109375" style="25" customWidth="1"/>
    <col min="4354" max="4354" width="70.7109375" style="25" customWidth="1"/>
    <col min="4355" max="4355" width="30.7109375" style="25" customWidth="1"/>
    <col min="4356" max="4608" width="9.140625" style="25"/>
    <col min="4609" max="4609" width="12.7109375" style="25" customWidth="1"/>
    <col min="4610" max="4610" width="70.7109375" style="25" customWidth="1"/>
    <col min="4611" max="4611" width="30.7109375" style="25" customWidth="1"/>
    <col min="4612" max="4864" width="9.140625" style="25"/>
    <col min="4865" max="4865" width="12.7109375" style="25" customWidth="1"/>
    <col min="4866" max="4866" width="70.7109375" style="25" customWidth="1"/>
    <col min="4867" max="4867" width="30.7109375" style="25" customWidth="1"/>
    <col min="4868" max="5120" width="9.140625" style="25"/>
    <col min="5121" max="5121" width="12.7109375" style="25" customWidth="1"/>
    <col min="5122" max="5122" width="70.7109375" style="25" customWidth="1"/>
    <col min="5123" max="5123" width="30.7109375" style="25" customWidth="1"/>
    <col min="5124" max="5376" width="9.140625" style="25"/>
    <col min="5377" max="5377" width="12.7109375" style="25" customWidth="1"/>
    <col min="5378" max="5378" width="70.7109375" style="25" customWidth="1"/>
    <col min="5379" max="5379" width="30.7109375" style="25" customWidth="1"/>
    <col min="5380" max="5632" width="9.140625" style="25"/>
    <col min="5633" max="5633" width="12.7109375" style="25" customWidth="1"/>
    <col min="5634" max="5634" width="70.7109375" style="25" customWidth="1"/>
    <col min="5635" max="5635" width="30.7109375" style="25" customWidth="1"/>
    <col min="5636" max="5888" width="9.140625" style="25"/>
    <col min="5889" max="5889" width="12.7109375" style="25" customWidth="1"/>
    <col min="5890" max="5890" width="70.7109375" style="25" customWidth="1"/>
    <col min="5891" max="5891" width="30.7109375" style="25" customWidth="1"/>
    <col min="5892" max="6144" width="9.140625" style="25"/>
    <col min="6145" max="6145" width="12.7109375" style="25" customWidth="1"/>
    <col min="6146" max="6146" width="70.7109375" style="25" customWidth="1"/>
    <col min="6147" max="6147" width="30.7109375" style="25" customWidth="1"/>
    <col min="6148" max="6400" width="9.140625" style="25"/>
    <col min="6401" max="6401" width="12.7109375" style="25" customWidth="1"/>
    <col min="6402" max="6402" width="70.7109375" style="25" customWidth="1"/>
    <col min="6403" max="6403" width="30.7109375" style="25" customWidth="1"/>
    <col min="6404" max="6656" width="9.140625" style="25"/>
    <col min="6657" max="6657" width="12.7109375" style="25" customWidth="1"/>
    <col min="6658" max="6658" width="70.7109375" style="25" customWidth="1"/>
    <col min="6659" max="6659" width="30.7109375" style="25" customWidth="1"/>
    <col min="6660" max="6912" width="9.140625" style="25"/>
    <col min="6913" max="6913" width="12.7109375" style="25" customWidth="1"/>
    <col min="6914" max="6914" width="70.7109375" style="25" customWidth="1"/>
    <col min="6915" max="6915" width="30.7109375" style="25" customWidth="1"/>
    <col min="6916" max="7168" width="9.140625" style="25"/>
    <col min="7169" max="7169" width="12.7109375" style="25" customWidth="1"/>
    <col min="7170" max="7170" width="70.7109375" style="25" customWidth="1"/>
    <col min="7171" max="7171" width="30.7109375" style="25" customWidth="1"/>
    <col min="7172" max="7424" width="9.140625" style="25"/>
    <col min="7425" max="7425" width="12.7109375" style="25" customWidth="1"/>
    <col min="7426" max="7426" width="70.7109375" style="25" customWidth="1"/>
    <col min="7427" max="7427" width="30.7109375" style="25" customWidth="1"/>
    <col min="7428" max="7680" width="9.140625" style="25"/>
    <col min="7681" max="7681" width="12.7109375" style="25" customWidth="1"/>
    <col min="7682" max="7682" width="70.7109375" style="25" customWidth="1"/>
    <col min="7683" max="7683" width="30.7109375" style="25" customWidth="1"/>
    <col min="7684" max="7936" width="9.140625" style="25"/>
    <col min="7937" max="7937" width="12.7109375" style="25" customWidth="1"/>
    <col min="7938" max="7938" width="70.7109375" style="25" customWidth="1"/>
    <col min="7939" max="7939" width="30.7109375" style="25" customWidth="1"/>
    <col min="7940" max="8192" width="9.140625" style="25"/>
    <col min="8193" max="8193" width="12.7109375" style="25" customWidth="1"/>
    <col min="8194" max="8194" width="70.7109375" style="25" customWidth="1"/>
    <col min="8195" max="8195" width="30.7109375" style="25" customWidth="1"/>
    <col min="8196" max="8448" width="9.140625" style="25"/>
    <col min="8449" max="8449" width="12.7109375" style="25" customWidth="1"/>
    <col min="8450" max="8450" width="70.7109375" style="25" customWidth="1"/>
    <col min="8451" max="8451" width="30.7109375" style="25" customWidth="1"/>
    <col min="8452" max="8704" width="9.140625" style="25"/>
    <col min="8705" max="8705" width="12.7109375" style="25" customWidth="1"/>
    <col min="8706" max="8706" width="70.7109375" style="25" customWidth="1"/>
    <col min="8707" max="8707" width="30.7109375" style="25" customWidth="1"/>
    <col min="8708" max="8960" width="9.140625" style="25"/>
    <col min="8961" max="8961" width="12.7109375" style="25" customWidth="1"/>
    <col min="8962" max="8962" width="70.7109375" style="25" customWidth="1"/>
    <col min="8963" max="8963" width="30.7109375" style="25" customWidth="1"/>
    <col min="8964" max="9216" width="9.140625" style="25"/>
    <col min="9217" max="9217" width="12.7109375" style="25" customWidth="1"/>
    <col min="9218" max="9218" width="70.7109375" style="25" customWidth="1"/>
    <col min="9219" max="9219" width="30.7109375" style="25" customWidth="1"/>
    <col min="9220" max="9472" width="9.140625" style="25"/>
    <col min="9473" max="9473" width="12.7109375" style="25" customWidth="1"/>
    <col min="9474" max="9474" width="70.7109375" style="25" customWidth="1"/>
    <col min="9475" max="9475" width="30.7109375" style="25" customWidth="1"/>
    <col min="9476" max="9728" width="9.140625" style="25"/>
    <col min="9729" max="9729" width="12.7109375" style="25" customWidth="1"/>
    <col min="9730" max="9730" width="70.7109375" style="25" customWidth="1"/>
    <col min="9731" max="9731" width="30.7109375" style="25" customWidth="1"/>
    <col min="9732" max="9984" width="9.140625" style="25"/>
    <col min="9985" max="9985" width="12.7109375" style="25" customWidth="1"/>
    <col min="9986" max="9986" width="70.7109375" style="25" customWidth="1"/>
    <col min="9987" max="9987" width="30.7109375" style="25" customWidth="1"/>
    <col min="9988" max="10240" width="9.140625" style="25"/>
    <col min="10241" max="10241" width="12.7109375" style="25" customWidth="1"/>
    <col min="10242" max="10242" width="70.7109375" style="25" customWidth="1"/>
    <col min="10243" max="10243" width="30.7109375" style="25" customWidth="1"/>
    <col min="10244" max="10496" width="9.140625" style="25"/>
    <col min="10497" max="10497" width="12.7109375" style="25" customWidth="1"/>
    <col min="10498" max="10498" width="70.7109375" style="25" customWidth="1"/>
    <col min="10499" max="10499" width="30.7109375" style="25" customWidth="1"/>
    <col min="10500" max="10752" width="9.140625" style="25"/>
    <col min="10753" max="10753" width="12.7109375" style="25" customWidth="1"/>
    <col min="10754" max="10754" width="70.7109375" style="25" customWidth="1"/>
    <col min="10755" max="10755" width="30.7109375" style="25" customWidth="1"/>
    <col min="10756" max="11008" width="9.140625" style="25"/>
    <col min="11009" max="11009" width="12.7109375" style="25" customWidth="1"/>
    <col min="11010" max="11010" width="70.7109375" style="25" customWidth="1"/>
    <col min="11011" max="11011" width="30.7109375" style="25" customWidth="1"/>
    <col min="11012" max="11264" width="9.140625" style="25"/>
    <col min="11265" max="11265" width="12.7109375" style="25" customWidth="1"/>
    <col min="11266" max="11266" width="70.7109375" style="25" customWidth="1"/>
    <col min="11267" max="11267" width="30.7109375" style="25" customWidth="1"/>
    <col min="11268" max="11520" width="9.140625" style="25"/>
    <col min="11521" max="11521" width="12.7109375" style="25" customWidth="1"/>
    <col min="11522" max="11522" width="70.7109375" style="25" customWidth="1"/>
    <col min="11523" max="11523" width="30.7109375" style="25" customWidth="1"/>
    <col min="11524" max="11776" width="9.140625" style="25"/>
    <col min="11777" max="11777" width="12.7109375" style="25" customWidth="1"/>
    <col min="11778" max="11778" width="70.7109375" style="25" customWidth="1"/>
    <col min="11779" max="11779" width="30.7109375" style="25" customWidth="1"/>
    <col min="11780" max="12032" width="9.140625" style="25"/>
    <col min="12033" max="12033" width="12.7109375" style="25" customWidth="1"/>
    <col min="12034" max="12034" width="70.7109375" style="25" customWidth="1"/>
    <col min="12035" max="12035" width="30.7109375" style="25" customWidth="1"/>
    <col min="12036" max="12288" width="9.140625" style="25"/>
    <col min="12289" max="12289" width="12.7109375" style="25" customWidth="1"/>
    <col min="12290" max="12290" width="70.7109375" style="25" customWidth="1"/>
    <col min="12291" max="12291" width="30.7109375" style="25" customWidth="1"/>
    <col min="12292" max="12544" width="9.140625" style="25"/>
    <col min="12545" max="12545" width="12.7109375" style="25" customWidth="1"/>
    <col min="12546" max="12546" width="70.7109375" style="25" customWidth="1"/>
    <col min="12547" max="12547" width="30.7109375" style="25" customWidth="1"/>
    <col min="12548" max="12800" width="9.140625" style="25"/>
    <col min="12801" max="12801" width="12.7109375" style="25" customWidth="1"/>
    <col min="12802" max="12802" width="70.7109375" style="25" customWidth="1"/>
    <col min="12803" max="12803" width="30.7109375" style="25" customWidth="1"/>
    <col min="12804" max="13056" width="9.140625" style="25"/>
    <col min="13057" max="13057" width="12.7109375" style="25" customWidth="1"/>
    <col min="13058" max="13058" width="70.7109375" style="25" customWidth="1"/>
    <col min="13059" max="13059" width="30.7109375" style="25" customWidth="1"/>
    <col min="13060" max="13312" width="9.140625" style="25"/>
    <col min="13313" max="13313" width="12.7109375" style="25" customWidth="1"/>
    <col min="13314" max="13314" width="70.7109375" style="25" customWidth="1"/>
    <col min="13315" max="13315" width="30.7109375" style="25" customWidth="1"/>
    <col min="13316" max="13568" width="9.140625" style="25"/>
    <col min="13569" max="13569" width="12.7109375" style="25" customWidth="1"/>
    <col min="13570" max="13570" width="70.7109375" style="25" customWidth="1"/>
    <col min="13571" max="13571" width="30.7109375" style="25" customWidth="1"/>
    <col min="13572" max="13824" width="9.140625" style="25"/>
    <col min="13825" max="13825" width="12.7109375" style="25" customWidth="1"/>
    <col min="13826" max="13826" width="70.7109375" style="25" customWidth="1"/>
    <col min="13827" max="13827" width="30.7109375" style="25" customWidth="1"/>
    <col min="13828" max="14080" width="9.140625" style="25"/>
    <col min="14081" max="14081" width="12.7109375" style="25" customWidth="1"/>
    <col min="14082" max="14082" width="70.7109375" style="25" customWidth="1"/>
    <col min="14083" max="14083" width="30.7109375" style="25" customWidth="1"/>
    <col min="14084" max="14336" width="9.140625" style="25"/>
    <col min="14337" max="14337" width="12.7109375" style="25" customWidth="1"/>
    <col min="14338" max="14338" width="70.7109375" style="25" customWidth="1"/>
    <col min="14339" max="14339" width="30.7109375" style="25" customWidth="1"/>
    <col min="14340" max="14592" width="9.140625" style="25"/>
    <col min="14593" max="14593" width="12.7109375" style="25" customWidth="1"/>
    <col min="14594" max="14594" width="70.7109375" style="25" customWidth="1"/>
    <col min="14595" max="14595" width="30.7109375" style="25" customWidth="1"/>
    <col min="14596" max="14848" width="9.140625" style="25"/>
    <col min="14849" max="14849" width="12.7109375" style="25" customWidth="1"/>
    <col min="14850" max="14850" width="70.7109375" style="25" customWidth="1"/>
    <col min="14851" max="14851" width="30.7109375" style="25" customWidth="1"/>
    <col min="14852" max="15104" width="9.140625" style="25"/>
    <col min="15105" max="15105" width="12.7109375" style="25" customWidth="1"/>
    <col min="15106" max="15106" width="70.7109375" style="25" customWidth="1"/>
    <col min="15107" max="15107" width="30.7109375" style="25" customWidth="1"/>
    <col min="15108" max="15360" width="9.140625" style="25"/>
    <col min="15361" max="15361" width="12.7109375" style="25" customWidth="1"/>
    <col min="15362" max="15362" width="70.7109375" style="25" customWidth="1"/>
    <col min="15363" max="15363" width="30.7109375" style="25" customWidth="1"/>
    <col min="15364" max="15616" width="9.140625" style="25"/>
    <col min="15617" max="15617" width="12.7109375" style="25" customWidth="1"/>
    <col min="15618" max="15618" width="70.7109375" style="25" customWidth="1"/>
    <col min="15619" max="15619" width="30.7109375" style="25" customWidth="1"/>
    <col min="15620" max="15872" width="9.140625" style="25"/>
    <col min="15873" max="15873" width="12.7109375" style="25" customWidth="1"/>
    <col min="15874" max="15874" width="70.7109375" style="25" customWidth="1"/>
    <col min="15875" max="15875" width="30.7109375" style="25" customWidth="1"/>
    <col min="15876" max="16128" width="9.140625" style="25"/>
    <col min="16129" max="16129" width="12.7109375" style="25" customWidth="1"/>
    <col min="16130" max="16130" width="70.7109375" style="25" customWidth="1"/>
    <col min="16131" max="16131" width="30.7109375" style="25" customWidth="1"/>
    <col min="16132" max="16384" width="9.140625" style="25"/>
  </cols>
  <sheetData>
    <row r="1" spans="1:9" s="110" customFormat="1" ht="15" customHeight="1" x14ac:dyDescent="0.25">
      <c r="A1" s="599"/>
      <c r="B1" s="600"/>
      <c r="C1" s="601"/>
      <c r="I1" s="116"/>
    </row>
    <row r="2" spans="1:9" s="110" customFormat="1" ht="15" customHeight="1" x14ac:dyDescent="0.25">
      <c r="A2" s="602"/>
      <c r="B2" s="115"/>
      <c r="C2" s="603"/>
      <c r="I2" s="116"/>
    </row>
    <row r="3" spans="1:9" s="110" customFormat="1" ht="15" customHeight="1" x14ac:dyDescent="0.25">
      <c r="A3" s="602"/>
      <c r="B3" s="115"/>
      <c r="C3" s="603"/>
      <c r="I3" s="116"/>
    </row>
    <row r="4" spans="1:9" s="110" customFormat="1" ht="15" customHeight="1" x14ac:dyDescent="0.25">
      <c r="A4" s="602"/>
      <c r="B4" s="115"/>
      <c r="C4" s="603"/>
      <c r="I4" s="116"/>
    </row>
    <row r="5" spans="1:9" s="110" customFormat="1" ht="15" customHeight="1" x14ac:dyDescent="0.25">
      <c r="A5" s="602"/>
      <c r="B5" s="115"/>
      <c r="C5" s="603"/>
      <c r="I5" s="116"/>
    </row>
    <row r="6" spans="1:9" s="110" customFormat="1" ht="15" customHeight="1" x14ac:dyDescent="0.25">
      <c r="A6" s="602"/>
      <c r="B6" s="115"/>
      <c r="C6" s="603"/>
      <c r="I6" s="116"/>
    </row>
    <row r="7" spans="1:9" s="110" customFormat="1" ht="15" customHeight="1" x14ac:dyDescent="0.25">
      <c r="A7" s="602"/>
      <c r="B7" s="115"/>
      <c r="C7" s="603"/>
      <c r="I7" s="116"/>
    </row>
    <row r="8" spans="1:9" s="110" customFormat="1" ht="15" customHeight="1" x14ac:dyDescent="0.25">
      <c r="A8" s="602"/>
      <c r="B8" s="115"/>
      <c r="C8" s="603"/>
      <c r="I8" s="116"/>
    </row>
    <row r="9" spans="1:9" s="110" customFormat="1" ht="30" customHeight="1" x14ac:dyDescent="0.25">
      <c r="A9" s="711" t="str">
        <f>PLANILHA!$A$8</f>
        <v>OBJETO: "Implantação do Sistema de Proteção contra Descargas Atmosféricas - SPDA na Casa de Saúde Santa Marcelina"</v>
      </c>
      <c r="B9" s="712"/>
      <c r="C9" s="713"/>
      <c r="I9" s="116"/>
    </row>
    <row r="10" spans="1:9" s="110" customFormat="1" ht="15" customHeight="1" x14ac:dyDescent="0.25">
      <c r="A10" s="604" t="str">
        <f>PLANILHA!$A$9</f>
        <v>Endereço: Rodovia BR 364, km 17, Zona Rural</v>
      </c>
      <c r="B10" s="535"/>
      <c r="C10" s="536"/>
      <c r="I10" s="116"/>
    </row>
    <row r="11" spans="1:9" s="110" customFormat="1" ht="15" customHeight="1" x14ac:dyDescent="0.25">
      <c r="A11" s="604" t="str">
        <f>PLANILHA!$A$10</f>
        <v>Local: Porto Velho-RO</v>
      </c>
      <c r="B11" s="532"/>
      <c r="C11" s="533"/>
      <c r="I11" s="116"/>
    </row>
    <row r="12" spans="1:9" s="110" customFormat="1" ht="15" customHeight="1" x14ac:dyDescent="0.25">
      <c r="A12" s="604" t="str">
        <f>PLANILHA!$A$11</f>
        <v>Data: Julho/2020</v>
      </c>
      <c r="B12" s="532"/>
      <c r="C12" s="533"/>
      <c r="I12" s="116"/>
    </row>
    <row r="13" spans="1:9" s="117" customFormat="1" ht="8.1" customHeight="1" x14ac:dyDescent="0.2">
      <c r="A13" s="605"/>
      <c r="B13" s="26"/>
      <c r="C13" s="606"/>
      <c r="D13" s="25"/>
    </row>
    <row r="14" spans="1:9" s="117" customFormat="1" ht="15" customHeight="1" x14ac:dyDescent="0.2">
      <c r="A14" s="607" t="s">
        <v>305</v>
      </c>
      <c r="B14" s="26"/>
      <c r="C14" s="606"/>
      <c r="D14" s="25"/>
    </row>
    <row r="15" spans="1:9" s="117" customFormat="1" ht="8.1" customHeight="1" x14ac:dyDescent="0.2">
      <c r="A15" s="608"/>
      <c r="B15" s="30"/>
      <c r="C15" s="609"/>
    </row>
    <row r="16" spans="1:9" x14ac:dyDescent="0.2">
      <c r="A16" s="610"/>
      <c r="B16" s="119"/>
      <c r="C16" s="611"/>
    </row>
    <row r="17" spans="1:6" ht="15" x14ac:dyDescent="0.25">
      <c r="A17" s="612" t="s">
        <v>0</v>
      </c>
      <c r="B17" s="174" t="s">
        <v>41</v>
      </c>
      <c r="C17" s="613" t="s">
        <v>104</v>
      </c>
    </row>
    <row r="18" spans="1:6" ht="15" x14ac:dyDescent="0.25">
      <c r="A18" s="614"/>
      <c r="B18" s="120"/>
      <c r="C18" s="615"/>
    </row>
    <row r="19" spans="1:6" ht="15" x14ac:dyDescent="0.25">
      <c r="A19" s="616">
        <v>1</v>
      </c>
      <c r="B19" s="121" t="s">
        <v>176</v>
      </c>
      <c r="C19" s="617">
        <v>0.8</v>
      </c>
    </row>
    <row r="20" spans="1:6" ht="15" x14ac:dyDescent="0.25">
      <c r="A20" s="616">
        <v>2</v>
      </c>
      <c r="B20" s="121" t="s">
        <v>105</v>
      </c>
      <c r="C20" s="618">
        <v>0.97</v>
      </c>
    </row>
    <row r="21" spans="1:6" ht="15" x14ac:dyDescent="0.25">
      <c r="A21" s="616">
        <v>3</v>
      </c>
      <c r="B21" s="121" t="s">
        <v>177</v>
      </c>
      <c r="C21" s="618">
        <v>0.59</v>
      </c>
    </row>
    <row r="22" spans="1:6" ht="15" x14ac:dyDescent="0.25">
      <c r="A22" s="616">
        <v>4</v>
      </c>
      <c r="B22" s="121" t="s">
        <v>106</v>
      </c>
      <c r="C22" s="618">
        <v>4</v>
      </c>
    </row>
    <row r="23" spans="1:6" ht="15" x14ac:dyDescent="0.25">
      <c r="A23" s="616">
        <v>5</v>
      </c>
      <c r="B23" s="121" t="s">
        <v>107</v>
      </c>
      <c r="C23" s="618">
        <v>7</v>
      </c>
    </row>
    <row r="24" spans="1:6" ht="15" x14ac:dyDescent="0.25">
      <c r="A24" s="616">
        <v>6</v>
      </c>
      <c r="B24" s="121" t="s">
        <v>182</v>
      </c>
      <c r="C24" s="618">
        <f>SUM(C25:C28)</f>
        <v>10.65</v>
      </c>
    </row>
    <row r="25" spans="1:6" x14ac:dyDescent="0.2">
      <c r="A25" s="619" t="s">
        <v>178</v>
      </c>
      <c r="B25" s="122" t="s">
        <v>109</v>
      </c>
      <c r="C25" s="620">
        <v>3</v>
      </c>
    </row>
    <row r="26" spans="1:6" x14ac:dyDescent="0.2">
      <c r="A26" s="619" t="s">
        <v>179</v>
      </c>
      <c r="B26" s="122" t="s">
        <v>108</v>
      </c>
      <c r="C26" s="620">
        <v>0.65</v>
      </c>
    </row>
    <row r="27" spans="1:6" x14ac:dyDescent="0.2">
      <c r="A27" s="619" t="s">
        <v>180</v>
      </c>
      <c r="B27" s="122" t="s">
        <v>110</v>
      </c>
      <c r="C27" s="620">
        <v>2.5</v>
      </c>
    </row>
    <row r="28" spans="1:6" x14ac:dyDescent="0.2">
      <c r="A28" s="619" t="s">
        <v>181</v>
      </c>
      <c r="B28" s="122" t="s">
        <v>162</v>
      </c>
      <c r="C28" s="620">
        <v>4.5</v>
      </c>
    </row>
    <row r="29" spans="1:6" ht="15" x14ac:dyDescent="0.25">
      <c r="A29" s="621"/>
      <c r="B29" s="123"/>
      <c r="C29" s="622"/>
    </row>
    <row r="30" spans="1:6" ht="15" x14ac:dyDescent="0.25">
      <c r="A30" s="623"/>
      <c r="B30" s="175" t="s">
        <v>163</v>
      </c>
      <c r="C30" s="624">
        <f>ROUND(((1+C22/100+C19/100+C20/100)*(1+C21/100)*(1+C23/100))/(1-(C24)/100)-1,4)</f>
        <v>0.27410000000000001</v>
      </c>
      <c r="D30" s="380">
        <f>ROUND(C30,4)</f>
        <v>0.27410000000000001</v>
      </c>
      <c r="E30" s="384">
        <f>ROUND(D30,4)+1</f>
        <v>1.2741</v>
      </c>
    </row>
    <row r="31" spans="1:6" x14ac:dyDescent="0.2">
      <c r="A31" s="625"/>
      <c r="B31" s="124"/>
      <c r="C31" s="626"/>
    </row>
    <row r="32" spans="1:6" ht="15.75" x14ac:dyDescent="0.25">
      <c r="A32" s="627"/>
      <c r="B32" s="183" t="s">
        <v>164</v>
      </c>
      <c r="C32" s="628"/>
      <c r="D32" s="183"/>
      <c r="E32" s="184"/>
      <c r="F32" s="185"/>
    </row>
    <row r="33" spans="1:6" ht="15" customHeight="1" x14ac:dyDescent="0.2">
      <c r="A33" s="627"/>
      <c r="B33" s="717" t="s">
        <v>165</v>
      </c>
      <c r="C33" s="718"/>
      <c r="D33" s="404"/>
      <c r="E33" s="404"/>
      <c r="F33" s="185"/>
    </row>
    <row r="34" spans="1:6" ht="13.9" customHeight="1" x14ac:dyDescent="0.25">
      <c r="A34" s="714" t="s">
        <v>166</v>
      </c>
      <c r="B34" s="715"/>
      <c r="C34" s="716"/>
      <c r="D34" s="189"/>
      <c r="E34" s="189"/>
      <c r="F34" s="189"/>
    </row>
    <row r="35" spans="1:6" ht="13.9" customHeight="1" x14ac:dyDescent="0.25">
      <c r="A35" s="714"/>
      <c r="B35" s="715"/>
      <c r="C35" s="716"/>
      <c r="D35" s="189"/>
      <c r="E35" s="189"/>
      <c r="F35" s="189"/>
    </row>
    <row r="36" spans="1:6" ht="13.9" customHeight="1" x14ac:dyDescent="0.25">
      <c r="A36" s="714"/>
      <c r="B36" s="715"/>
      <c r="C36" s="716"/>
      <c r="D36" s="189"/>
      <c r="E36" s="189"/>
      <c r="F36" s="189"/>
    </row>
    <row r="37" spans="1:6" ht="13.9" customHeight="1" x14ac:dyDescent="0.25">
      <c r="A37" s="714"/>
      <c r="B37" s="715"/>
      <c r="C37" s="716"/>
      <c r="D37" s="189"/>
      <c r="E37" s="189"/>
      <c r="F37" s="189"/>
    </row>
    <row r="38" spans="1:6" x14ac:dyDescent="0.2">
      <c r="A38" s="627"/>
      <c r="B38" s="629" t="s">
        <v>167</v>
      </c>
      <c r="C38" s="630"/>
      <c r="D38" s="186"/>
      <c r="E38" s="186"/>
      <c r="F38" s="186"/>
    </row>
    <row r="39" spans="1:6" x14ac:dyDescent="0.2">
      <c r="A39" s="627"/>
      <c r="B39" s="629"/>
      <c r="C39" s="630"/>
      <c r="D39" s="186"/>
      <c r="E39" s="186"/>
      <c r="F39" s="186"/>
    </row>
    <row r="40" spans="1:6" ht="15.75" x14ac:dyDescent="0.25">
      <c r="A40" s="627"/>
      <c r="B40" s="631" t="s">
        <v>168</v>
      </c>
      <c r="C40" s="632"/>
      <c r="D40" s="187"/>
      <c r="E40" s="187"/>
      <c r="F40" s="187"/>
    </row>
    <row r="41" spans="1:6" x14ac:dyDescent="0.2">
      <c r="A41" s="627"/>
      <c r="B41" s="633"/>
      <c r="C41" s="634"/>
      <c r="D41" s="188"/>
      <c r="E41" s="188"/>
      <c r="F41" s="188"/>
    </row>
    <row r="42" spans="1:6" x14ac:dyDescent="0.2">
      <c r="A42" s="627"/>
      <c r="B42" s="183"/>
      <c r="C42" s="628"/>
      <c r="D42" s="182"/>
      <c r="E42" s="182"/>
      <c r="F42" s="182"/>
    </row>
    <row r="43" spans="1:6" x14ac:dyDescent="0.2">
      <c r="A43" s="627"/>
      <c r="B43" s="183"/>
      <c r="C43" s="628"/>
      <c r="D43" s="182"/>
      <c r="E43" s="182"/>
      <c r="F43" s="182"/>
    </row>
    <row r="44" spans="1:6" x14ac:dyDescent="0.2">
      <c r="A44" s="627"/>
      <c r="B44" s="183"/>
      <c r="C44" s="628"/>
      <c r="D44" s="182"/>
      <c r="E44" s="182"/>
      <c r="F44" s="182"/>
    </row>
    <row r="45" spans="1:6" x14ac:dyDescent="0.2">
      <c r="A45" s="627"/>
      <c r="B45" s="183"/>
      <c r="C45" s="628"/>
      <c r="D45" s="182"/>
      <c r="E45" s="182"/>
      <c r="F45" s="182"/>
    </row>
    <row r="46" spans="1:6" x14ac:dyDescent="0.2">
      <c r="A46" s="627"/>
      <c r="B46" s="183"/>
      <c r="C46" s="628"/>
      <c r="D46" s="182"/>
      <c r="E46" s="182"/>
      <c r="F46" s="182"/>
    </row>
    <row r="47" spans="1:6" x14ac:dyDescent="0.2">
      <c r="A47" s="627"/>
      <c r="B47" s="183"/>
      <c r="C47" s="634"/>
      <c r="D47" s="182"/>
      <c r="E47" s="182"/>
      <c r="F47" s="182"/>
    </row>
    <row r="48" spans="1:6" ht="15.75" x14ac:dyDescent="0.25">
      <c r="A48" s="627"/>
      <c r="B48" s="635" t="s">
        <v>169</v>
      </c>
      <c r="C48" s="628"/>
      <c r="D48" s="182"/>
      <c r="E48" s="182"/>
      <c r="F48" s="182"/>
    </row>
    <row r="49" spans="1:6" ht="15.75" x14ac:dyDescent="0.25">
      <c r="A49" s="627"/>
      <c r="B49" s="635" t="s">
        <v>170</v>
      </c>
      <c r="C49" s="628"/>
      <c r="D49" s="182"/>
      <c r="E49" s="182"/>
      <c r="F49" s="182"/>
    </row>
    <row r="50" spans="1:6" ht="15.75" x14ac:dyDescent="0.25">
      <c r="A50" s="627"/>
      <c r="B50" s="635" t="s">
        <v>171</v>
      </c>
      <c r="C50" s="628"/>
      <c r="D50" s="182"/>
      <c r="E50" s="182"/>
      <c r="F50" s="182"/>
    </row>
    <row r="51" spans="1:6" ht="15.75" x14ac:dyDescent="0.25">
      <c r="A51" s="627"/>
      <c r="B51" s="635" t="s">
        <v>172</v>
      </c>
      <c r="C51" s="628"/>
      <c r="D51" s="182"/>
      <c r="E51" s="182"/>
      <c r="F51" s="182"/>
    </row>
    <row r="52" spans="1:6" ht="15.75" x14ac:dyDescent="0.25">
      <c r="A52" s="627"/>
      <c r="B52" s="635" t="s">
        <v>173</v>
      </c>
      <c r="C52" s="628"/>
      <c r="D52" s="182"/>
      <c r="E52" s="182"/>
      <c r="F52" s="182"/>
    </row>
    <row r="53" spans="1:6" ht="15.75" x14ac:dyDescent="0.25">
      <c r="A53" s="627"/>
      <c r="B53" s="635" t="s">
        <v>174</v>
      </c>
      <c r="C53" s="628"/>
      <c r="D53" s="182"/>
      <c r="E53" s="182"/>
      <c r="F53" s="182"/>
    </row>
    <row r="54" spans="1:6" ht="16.5" thickBot="1" x14ac:dyDescent="0.3">
      <c r="A54" s="636"/>
      <c r="B54" s="637" t="s">
        <v>175</v>
      </c>
      <c r="C54" s="638"/>
      <c r="D54" s="182"/>
      <c r="E54" s="182"/>
      <c r="F54" s="182"/>
    </row>
  </sheetData>
  <mergeCells count="3">
    <mergeCell ref="A9:C9"/>
    <mergeCell ref="A34:C37"/>
    <mergeCell ref="B33:C33"/>
  </mergeCells>
  <printOptions horizontalCentered="1"/>
  <pageMargins left="0.59055118110236227" right="0.39370078740157483" top="0.78740157480314965" bottom="0.78740157480314965" header="0.31496062992125984" footer="0.31496062992125984"/>
  <pageSetup paperSize="9" scale="70" orientation="portrait" r:id="rId1"/>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56590D-4B76-48E8-95C4-CC7DC08051CE}">
  <sheetPr>
    <pageSetUpPr fitToPage="1"/>
  </sheetPr>
  <dimension ref="A1:M32"/>
  <sheetViews>
    <sheetView view="pageBreakPreview" topLeftCell="A13" zoomScale="85" zoomScaleSheetLayoutView="85" workbookViewId="0">
      <selection activeCell="N25" sqref="N25"/>
    </sheetView>
  </sheetViews>
  <sheetFormatPr defaultColWidth="9.140625" defaultRowHeight="15" x14ac:dyDescent="0.2"/>
  <cols>
    <col min="1" max="1" width="7.7109375" style="416" customWidth="1"/>
    <col min="2" max="2" width="14" style="416" bestFit="1" customWidth="1"/>
    <col min="3" max="3" width="9.7109375" style="416" bestFit="1" customWidth="1"/>
    <col min="4" max="4" width="8.7109375" style="416" bestFit="1" customWidth="1"/>
    <col min="5" max="5" width="64.28515625" style="417" customWidth="1"/>
    <col min="6" max="6" width="5.42578125" style="416" bestFit="1" customWidth="1"/>
    <col min="7" max="7" width="12.7109375" style="449" customWidth="1"/>
    <col min="8" max="8" width="13.5703125" style="449" customWidth="1"/>
    <col min="9" max="9" width="15.28515625" style="450" customWidth="1"/>
    <col min="10" max="10" width="14.28515625" style="420" bestFit="1" customWidth="1"/>
    <col min="11" max="11" width="13.5703125" style="420" bestFit="1" customWidth="1"/>
    <col min="12" max="12" width="14.42578125" style="420" customWidth="1"/>
    <col min="13" max="13" width="8.28515625" style="416" customWidth="1"/>
    <col min="14" max="16384" width="9.140625" style="413"/>
  </cols>
  <sheetData>
    <row r="1" spans="1:13" ht="15" customHeight="1" x14ac:dyDescent="0.2">
      <c r="A1" s="719"/>
      <c r="B1" s="720"/>
      <c r="C1" s="720"/>
      <c r="D1" s="720"/>
      <c r="E1" s="720"/>
      <c r="F1" s="720"/>
      <c r="G1" s="720"/>
      <c r="H1" s="720"/>
      <c r="I1" s="720"/>
      <c r="J1" s="720"/>
      <c r="K1" s="720"/>
      <c r="L1" s="720"/>
      <c r="M1" s="721"/>
    </row>
    <row r="2" spans="1:13" ht="15" customHeight="1" x14ac:dyDescent="0.2">
      <c r="A2" s="722"/>
      <c r="B2" s="723"/>
      <c r="C2" s="723"/>
      <c r="D2" s="723"/>
      <c r="E2" s="723"/>
      <c r="F2" s="723"/>
      <c r="G2" s="723"/>
      <c r="H2" s="723"/>
      <c r="I2" s="723"/>
      <c r="J2" s="723"/>
      <c r="K2" s="723"/>
      <c r="L2" s="723"/>
      <c r="M2" s="724"/>
    </row>
    <row r="3" spans="1:13" ht="15" customHeight="1" x14ac:dyDescent="0.2">
      <c r="A3" s="722"/>
      <c r="B3" s="723"/>
      <c r="C3" s="723"/>
      <c r="D3" s="723"/>
      <c r="E3" s="723"/>
      <c r="F3" s="723"/>
      <c r="G3" s="723"/>
      <c r="H3" s="723"/>
      <c r="I3" s="723"/>
      <c r="J3" s="723"/>
      <c r="K3" s="723"/>
      <c r="L3" s="723"/>
      <c r="M3" s="724"/>
    </row>
    <row r="4" spans="1:13" ht="15" customHeight="1" x14ac:dyDescent="0.2">
      <c r="A4" s="722"/>
      <c r="B4" s="723"/>
      <c r="C4" s="723"/>
      <c r="D4" s="723"/>
      <c r="E4" s="723"/>
      <c r="F4" s="723"/>
      <c r="G4" s="723"/>
      <c r="H4" s="723"/>
      <c r="I4" s="723"/>
      <c r="J4" s="723"/>
      <c r="K4" s="723"/>
      <c r="L4" s="723"/>
      <c r="M4" s="724"/>
    </row>
    <row r="5" spans="1:13" ht="15" customHeight="1" x14ac:dyDescent="0.2">
      <c r="A5" s="722"/>
      <c r="B5" s="723"/>
      <c r="C5" s="723"/>
      <c r="D5" s="723"/>
      <c r="E5" s="723"/>
      <c r="F5" s="723"/>
      <c r="G5" s="723"/>
      <c r="H5" s="723"/>
      <c r="I5" s="723"/>
      <c r="J5" s="723"/>
      <c r="K5" s="723"/>
      <c r="L5" s="723"/>
      <c r="M5" s="724"/>
    </row>
    <row r="6" spans="1:13" ht="15" customHeight="1" x14ac:dyDescent="0.2">
      <c r="A6" s="722"/>
      <c r="B6" s="723"/>
      <c r="C6" s="723"/>
      <c r="D6" s="723"/>
      <c r="E6" s="723"/>
      <c r="F6" s="723"/>
      <c r="G6" s="723"/>
      <c r="H6" s="723"/>
      <c r="I6" s="723"/>
      <c r="J6" s="723"/>
      <c r="K6" s="723"/>
      <c r="L6" s="723"/>
      <c r="M6" s="724"/>
    </row>
    <row r="7" spans="1:13" ht="15" customHeight="1" x14ac:dyDescent="0.2">
      <c r="A7" s="722"/>
      <c r="B7" s="723"/>
      <c r="C7" s="723"/>
      <c r="D7" s="723"/>
      <c r="E7" s="723"/>
      <c r="F7" s="723"/>
      <c r="G7" s="723"/>
      <c r="H7" s="723"/>
      <c r="I7" s="723"/>
      <c r="J7" s="723"/>
      <c r="K7" s="723"/>
      <c r="L7" s="723"/>
      <c r="M7" s="724"/>
    </row>
    <row r="8" spans="1:13" ht="33.75" customHeight="1" thickBot="1" x14ac:dyDescent="0.25">
      <c r="A8" s="725"/>
      <c r="B8" s="726"/>
      <c r="C8" s="726"/>
      <c r="D8" s="726"/>
      <c r="E8" s="726"/>
      <c r="F8" s="726"/>
      <c r="G8" s="726"/>
      <c r="H8" s="726"/>
      <c r="I8" s="726"/>
      <c r="J8" s="726"/>
      <c r="K8" s="726"/>
      <c r="L8" s="726"/>
      <c r="M8" s="727"/>
    </row>
    <row r="9" spans="1:13" ht="15" customHeight="1" thickBot="1" x14ac:dyDescent="0.25">
      <c r="A9" s="728"/>
      <c r="B9" s="729"/>
      <c r="C9" s="729"/>
      <c r="D9" s="729"/>
      <c r="E9" s="729"/>
      <c r="F9" s="729"/>
      <c r="G9" s="729"/>
      <c r="H9" s="729"/>
      <c r="I9" s="729"/>
      <c r="J9" s="729"/>
      <c r="K9" s="729"/>
      <c r="L9" s="729"/>
      <c r="M9" s="730"/>
    </row>
    <row r="10" spans="1:13" x14ac:dyDescent="0.2">
      <c r="A10" s="414"/>
      <c r="B10" s="415"/>
      <c r="G10" s="418"/>
      <c r="H10" s="418"/>
      <c r="I10" s="419"/>
      <c r="M10" s="421"/>
    </row>
    <row r="11" spans="1:13" x14ac:dyDescent="0.2">
      <c r="A11" s="414" t="str">
        <f>PLANILHA!A8</f>
        <v>OBJETO: "Implantação do Sistema de Proteção contra Descargas Atmosféricas - SPDA na Casa de Saúde Santa Marcelina"</v>
      </c>
      <c r="B11" s="415"/>
      <c r="G11" s="418"/>
      <c r="H11" s="418"/>
      <c r="I11" s="419"/>
      <c r="M11" s="421"/>
    </row>
    <row r="12" spans="1:13" x14ac:dyDescent="0.2">
      <c r="A12" s="414" t="str">
        <f>PLANILHA!A9</f>
        <v>Endereço: Rodovia BR 364, km 17, Zona Rural</v>
      </c>
      <c r="B12" s="415"/>
      <c r="G12" s="418"/>
      <c r="H12" s="418"/>
      <c r="I12" s="419"/>
      <c r="M12" s="421"/>
    </row>
    <row r="13" spans="1:13" x14ac:dyDescent="0.2">
      <c r="A13" s="414" t="str">
        <f>PLANILHA!A10</f>
        <v>Local: Porto Velho-RO</v>
      </c>
      <c r="B13" s="415"/>
      <c r="G13" s="418"/>
      <c r="H13" s="418"/>
      <c r="I13" s="419"/>
      <c r="M13" s="421"/>
    </row>
    <row r="14" spans="1:13" x14ac:dyDescent="0.2">
      <c r="A14" s="422"/>
      <c r="G14" s="418"/>
      <c r="H14" s="418"/>
      <c r="I14" s="419"/>
      <c r="M14" s="421"/>
    </row>
    <row r="15" spans="1:13" ht="12.75" x14ac:dyDescent="0.2">
      <c r="A15" s="731" t="s">
        <v>309</v>
      </c>
      <c r="B15" s="732"/>
      <c r="C15" s="732"/>
      <c r="D15" s="732"/>
      <c r="E15" s="732"/>
      <c r="F15" s="732"/>
      <c r="G15" s="732"/>
      <c r="H15" s="732"/>
      <c r="I15" s="732"/>
      <c r="J15" s="732"/>
      <c r="K15" s="732"/>
      <c r="L15" s="732"/>
      <c r="M15" s="733"/>
    </row>
    <row r="16" spans="1:13" x14ac:dyDescent="0.2">
      <c r="A16" s="422"/>
      <c r="G16" s="418"/>
      <c r="H16" s="418"/>
      <c r="I16" s="419"/>
      <c r="M16" s="421"/>
    </row>
    <row r="17" spans="1:13" ht="12.75" x14ac:dyDescent="0.2">
      <c r="A17" s="423" t="s">
        <v>310</v>
      </c>
      <c r="B17" s="424" t="s">
        <v>0</v>
      </c>
      <c r="C17" s="424" t="s">
        <v>311</v>
      </c>
      <c r="D17" s="424" t="s">
        <v>312</v>
      </c>
      <c r="E17" s="425" t="s">
        <v>28</v>
      </c>
      <c r="F17" s="424" t="s">
        <v>313</v>
      </c>
      <c r="G17" s="426" t="s">
        <v>3</v>
      </c>
      <c r="H17" s="426" t="s">
        <v>314</v>
      </c>
      <c r="I17" s="426" t="s">
        <v>315</v>
      </c>
      <c r="J17" s="427" t="s">
        <v>316</v>
      </c>
      <c r="K17" s="424" t="s">
        <v>317</v>
      </c>
      <c r="L17" s="424" t="s">
        <v>318</v>
      </c>
      <c r="M17" s="428" t="s">
        <v>319</v>
      </c>
    </row>
    <row r="18" spans="1:13" ht="25.5" x14ac:dyDescent="0.2">
      <c r="A18" s="429">
        <v>1</v>
      </c>
      <c r="B18" s="430" t="s">
        <v>335</v>
      </c>
      <c r="C18" s="430">
        <v>96973</v>
      </c>
      <c r="D18" s="431" t="s">
        <v>112</v>
      </c>
      <c r="E18" s="432" t="s">
        <v>278</v>
      </c>
      <c r="F18" s="431" t="s">
        <v>37</v>
      </c>
      <c r="G18" s="433">
        <v>2190</v>
      </c>
      <c r="H18" s="433">
        <v>52.24</v>
      </c>
      <c r="I18" s="434">
        <v>114405.6</v>
      </c>
      <c r="J18" s="435">
        <f>I18</f>
        <v>114405.6</v>
      </c>
      <c r="K18" s="436">
        <f t="shared" ref="K18:K31" si="0">I18/$I$32</f>
        <v>0.45513474272858379</v>
      </c>
      <c r="L18" s="436">
        <f t="shared" ref="L18:L31" si="1">J18/$I$32</f>
        <v>0.45513474272858379</v>
      </c>
      <c r="M18" s="437" t="s">
        <v>34</v>
      </c>
    </row>
    <row r="19" spans="1:13" ht="25.5" x14ac:dyDescent="0.2">
      <c r="A19" s="429">
        <v>2</v>
      </c>
      <c r="B19" s="430" t="s">
        <v>336</v>
      </c>
      <c r="C19" s="430">
        <v>96977</v>
      </c>
      <c r="D19" s="431" t="s">
        <v>112</v>
      </c>
      <c r="E19" s="432" t="s">
        <v>279</v>
      </c>
      <c r="F19" s="431" t="s">
        <v>37</v>
      </c>
      <c r="G19" s="433">
        <v>1485</v>
      </c>
      <c r="H19" s="433">
        <v>42.66</v>
      </c>
      <c r="I19" s="434">
        <v>63350.1</v>
      </c>
      <c r="J19" s="435">
        <f>I19+J18</f>
        <v>177755.7</v>
      </c>
      <c r="K19" s="436">
        <f t="shared" si="0"/>
        <v>0.2520229032960804</v>
      </c>
      <c r="L19" s="436">
        <f t="shared" si="1"/>
        <v>0.70715764602466424</v>
      </c>
      <c r="M19" s="438" t="s">
        <v>48</v>
      </c>
    </row>
    <row r="20" spans="1:13" x14ac:dyDescent="0.2">
      <c r="A20" s="429">
        <v>3</v>
      </c>
      <c r="B20" s="430" t="s">
        <v>8</v>
      </c>
      <c r="C20" s="430" t="s">
        <v>299</v>
      </c>
      <c r="D20" s="431" t="s">
        <v>112</v>
      </c>
      <c r="E20" s="432" t="s">
        <v>267</v>
      </c>
      <c r="F20" s="431" t="s">
        <v>38</v>
      </c>
      <c r="G20" s="433">
        <v>3</v>
      </c>
      <c r="H20" s="433">
        <v>5479.65</v>
      </c>
      <c r="I20" s="434">
        <v>16438.95</v>
      </c>
      <c r="J20" s="435">
        <f t="shared" ref="J20:J31" si="2">I20+J19</f>
        <v>194194.65000000002</v>
      </c>
      <c r="K20" s="436">
        <f t="shared" si="0"/>
        <v>6.5398348323666436E-2</v>
      </c>
      <c r="L20" s="436">
        <f t="shared" si="1"/>
        <v>0.77255599434833067</v>
      </c>
      <c r="M20" s="439" t="s">
        <v>36</v>
      </c>
    </row>
    <row r="21" spans="1:13" x14ac:dyDescent="0.2">
      <c r="A21" s="429">
        <v>4</v>
      </c>
      <c r="B21" s="430" t="s">
        <v>341</v>
      </c>
      <c r="C21" s="430">
        <v>96995</v>
      </c>
      <c r="D21" s="431" t="s">
        <v>36</v>
      </c>
      <c r="E21" s="432" t="s">
        <v>284</v>
      </c>
      <c r="F21" s="431" t="s">
        <v>113</v>
      </c>
      <c r="G21" s="433">
        <v>267.3</v>
      </c>
      <c r="H21" s="433">
        <v>46.7</v>
      </c>
      <c r="I21" s="434">
        <v>12482.91</v>
      </c>
      <c r="J21" s="435">
        <f t="shared" si="2"/>
        <v>206677.56000000003</v>
      </c>
      <c r="K21" s="436">
        <f t="shared" si="0"/>
        <v>4.9660209214881665E-2</v>
      </c>
      <c r="L21" s="436">
        <f t="shared" si="1"/>
        <v>0.82221620356321234</v>
      </c>
      <c r="M21" s="439" t="s">
        <v>36</v>
      </c>
    </row>
    <row r="22" spans="1:13" x14ac:dyDescent="0.2">
      <c r="A22" s="429">
        <v>5</v>
      </c>
      <c r="B22" s="430" t="s">
        <v>339</v>
      </c>
      <c r="C22" s="430">
        <v>96985</v>
      </c>
      <c r="D22" s="431" t="s">
        <v>36</v>
      </c>
      <c r="E22" s="432" t="s">
        <v>265</v>
      </c>
      <c r="F22" s="431" t="s">
        <v>134</v>
      </c>
      <c r="G22" s="433">
        <v>180</v>
      </c>
      <c r="H22" s="433">
        <v>66.739999999999995</v>
      </c>
      <c r="I22" s="434">
        <v>12013.2</v>
      </c>
      <c r="J22" s="435">
        <f t="shared" si="2"/>
        <v>218690.76000000004</v>
      </c>
      <c r="K22" s="436">
        <f t="shared" si="0"/>
        <v>4.7791582679056116E-2</v>
      </c>
      <c r="L22" s="436">
        <f t="shared" si="1"/>
        <v>0.87000778624226849</v>
      </c>
      <c r="M22" s="439" t="s">
        <v>36</v>
      </c>
    </row>
    <row r="23" spans="1:13" x14ac:dyDescent="0.2">
      <c r="A23" s="429">
        <v>6</v>
      </c>
      <c r="B23" s="430" t="s">
        <v>340</v>
      </c>
      <c r="C23" s="430">
        <v>96525</v>
      </c>
      <c r="D23" s="431" t="s">
        <v>112</v>
      </c>
      <c r="E23" s="432" t="s">
        <v>283</v>
      </c>
      <c r="F23" s="431" t="s">
        <v>113</v>
      </c>
      <c r="G23" s="433">
        <v>267.3</v>
      </c>
      <c r="H23" s="433">
        <v>34.17</v>
      </c>
      <c r="I23" s="434">
        <v>9133.64</v>
      </c>
      <c r="J23" s="435">
        <f t="shared" si="2"/>
        <v>227824.40000000002</v>
      </c>
      <c r="K23" s="436">
        <f t="shared" si="0"/>
        <v>3.6335956383039832E-2</v>
      </c>
      <c r="L23" s="436">
        <f t="shared" si="1"/>
        <v>0.90634374262530826</v>
      </c>
      <c r="M23" s="439" t="s">
        <v>36</v>
      </c>
    </row>
    <row r="24" spans="1:13" x14ac:dyDescent="0.2">
      <c r="A24" s="429">
        <v>7</v>
      </c>
      <c r="B24" s="430" t="s">
        <v>345</v>
      </c>
      <c r="C24" s="430" t="s">
        <v>324</v>
      </c>
      <c r="D24" s="431"/>
      <c r="E24" s="432" t="s">
        <v>285</v>
      </c>
      <c r="F24" s="431" t="s">
        <v>6</v>
      </c>
      <c r="G24" s="433">
        <v>1478.52</v>
      </c>
      <c r="H24" s="433">
        <v>4.97</v>
      </c>
      <c r="I24" s="434">
        <v>7348.24</v>
      </c>
      <c r="J24" s="435">
        <f t="shared" si="2"/>
        <v>235172.64</v>
      </c>
      <c r="K24" s="436">
        <f t="shared" si="0"/>
        <v>2.9233178462486874E-2</v>
      </c>
      <c r="L24" s="436">
        <f t="shared" si="1"/>
        <v>0.93557692108779511</v>
      </c>
      <c r="M24" s="439" t="s">
        <v>36</v>
      </c>
    </row>
    <row r="25" spans="1:13" ht="25.5" x14ac:dyDescent="0.2">
      <c r="A25" s="429">
        <v>8</v>
      </c>
      <c r="B25" s="430" t="s">
        <v>291</v>
      </c>
      <c r="C25" s="430">
        <v>91872</v>
      </c>
      <c r="D25" s="431" t="s">
        <v>36</v>
      </c>
      <c r="E25" s="432" t="s">
        <v>263</v>
      </c>
      <c r="F25" s="431" t="s">
        <v>37</v>
      </c>
      <c r="G25" s="433">
        <v>454</v>
      </c>
      <c r="H25" s="433">
        <v>14.17</v>
      </c>
      <c r="I25" s="434">
        <v>6433.18</v>
      </c>
      <c r="J25" s="435">
        <f t="shared" si="2"/>
        <v>241605.82</v>
      </c>
      <c r="K25" s="436">
        <f t="shared" si="0"/>
        <v>2.5592835702331621E-2</v>
      </c>
      <c r="L25" s="436">
        <f t="shared" si="1"/>
        <v>0.96116975679012673</v>
      </c>
      <c r="M25" s="439" t="s">
        <v>36</v>
      </c>
    </row>
    <row r="26" spans="1:13" x14ac:dyDescent="0.2">
      <c r="A26" s="429">
        <v>9</v>
      </c>
      <c r="B26" s="430" t="s">
        <v>342</v>
      </c>
      <c r="C26" s="430" t="s">
        <v>323</v>
      </c>
      <c r="D26" s="431" t="s">
        <v>112</v>
      </c>
      <c r="E26" s="432" t="s">
        <v>266</v>
      </c>
      <c r="F26" s="431" t="s">
        <v>35</v>
      </c>
      <c r="G26" s="433">
        <v>105</v>
      </c>
      <c r="H26" s="433">
        <v>36.57</v>
      </c>
      <c r="I26" s="434">
        <v>3839.85</v>
      </c>
      <c r="J26" s="435">
        <f t="shared" si="2"/>
        <v>245445.67</v>
      </c>
      <c r="K26" s="436">
        <f t="shared" si="0"/>
        <v>1.5275905566391438E-2</v>
      </c>
      <c r="L26" s="436">
        <f t="shared" si="1"/>
        <v>0.9764456623565182</v>
      </c>
      <c r="M26" s="439" t="s">
        <v>36</v>
      </c>
    </row>
    <row r="27" spans="1:13" ht="25.5" x14ac:dyDescent="0.2">
      <c r="A27" s="429">
        <v>10</v>
      </c>
      <c r="B27" s="430" t="s">
        <v>282</v>
      </c>
      <c r="C27" s="430">
        <v>83635</v>
      </c>
      <c r="D27" s="431" t="s">
        <v>112</v>
      </c>
      <c r="E27" s="432" t="s">
        <v>275</v>
      </c>
      <c r="F27" s="431" t="s">
        <v>35</v>
      </c>
      <c r="G27" s="433">
        <v>10</v>
      </c>
      <c r="H27" s="433">
        <v>225.25</v>
      </c>
      <c r="I27" s="434">
        <v>2252.5</v>
      </c>
      <c r="J27" s="435">
        <f t="shared" si="2"/>
        <v>247698.17</v>
      </c>
      <c r="K27" s="436">
        <f t="shared" si="0"/>
        <v>8.961021208718235E-3</v>
      </c>
      <c r="L27" s="436">
        <f t="shared" si="1"/>
        <v>0.98540668356523642</v>
      </c>
      <c r="M27" s="439" t="s">
        <v>36</v>
      </c>
    </row>
    <row r="28" spans="1:13" x14ac:dyDescent="0.2">
      <c r="A28" s="429">
        <v>11</v>
      </c>
      <c r="B28" s="430" t="s">
        <v>98</v>
      </c>
      <c r="C28" s="430" t="s">
        <v>346</v>
      </c>
      <c r="D28" s="431" t="s">
        <v>112</v>
      </c>
      <c r="E28" s="432" t="s">
        <v>322</v>
      </c>
      <c r="F28" s="431" t="s">
        <v>6</v>
      </c>
      <c r="G28" s="433">
        <v>2.88</v>
      </c>
      <c r="H28" s="433">
        <v>464.49</v>
      </c>
      <c r="I28" s="434">
        <v>1337.73</v>
      </c>
      <c r="J28" s="435">
        <f t="shared" si="2"/>
        <v>249035.90000000002</v>
      </c>
      <c r="K28" s="436">
        <f t="shared" si="0"/>
        <v>5.3218321427474556E-3</v>
      </c>
      <c r="L28" s="436">
        <f t="shared" si="1"/>
        <v>0.99072851570798393</v>
      </c>
      <c r="M28" s="439" t="s">
        <v>36</v>
      </c>
    </row>
    <row r="29" spans="1:13" x14ac:dyDescent="0.2">
      <c r="A29" s="429">
        <v>12</v>
      </c>
      <c r="B29" s="430" t="s">
        <v>338</v>
      </c>
      <c r="C29" s="430">
        <v>98111</v>
      </c>
      <c r="D29" s="431" t="s">
        <v>112</v>
      </c>
      <c r="E29" s="432" t="s">
        <v>281</v>
      </c>
      <c r="F29" s="431" t="s">
        <v>35</v>
      </c>
      <c r="G29" s="433">
        <v>46</v>
      </c>
      <c r="H29" s="433">
        <v>24.59</v>
      </c>
      <c r="I29" s="434">
        <v>1131.1400000000001</v>
      </c>
      <c r="J29" s="435">
        <f t="shared" si="2"/>
        <v>250167.04000000004</v>
      </c>
      <c r="K29" s="436">
        <f t="shared" si="0"/>
        <v>4.499964275262839E-3</v>
      </c>
      <c r="L29" s="436">
        <f t="shared" si="1"/>
        <v>0.99522847998324682</v>
      </c>
      <c r="M29" s="439" t="s">
        <v>36</v>
      </c>
    </row>
    <row r="30" spans="1:13" x14ac:dyDescent="0.2">
      <c r="A30" s="429">
        <v>13</v>
      </c>
      <c r="B30" s="430" t="s">
        <v>344</v>
      </c>
      <c r="C30" s="430">
        <v>97064</v>
      </c>
      <c r="D30" s="431" t="s">
        <v>36</v>
      </c>
      <c r="E30" s="432" t="s">
        <v>274</v>
      </c>
      <c r="F30" s="431" t="s">
        <v>37</v>
      </c>
      <c r="G30" s="433">
        <v>50</v>
      </c>
      <c r="H30" s="433">
        <v>17.71</v>
      </c>
      <c r="I30" s="434">
        <v>885.5</v>
      </c>
      <c r="J30" s="435">
        <f t="shared" si="2"/>
        <v>251052.54000000004</v>
      </c>
      <c r="K30" s="436">
        <f t="shared" si="0"/>
        <v>3.5227455184550487E-3</v>
      </c>
      <c r="L30" s="436">
        <f t="shared" si="1"/>
        <v>0.99875122550170181</v>
      </c>
      <c r="M30" s="439" t="s">
        <v>36</v>
      </c>
    </row>
    <row r="31" spans="1:13" ht="51" x14ac:dyDescent="0.2">
      <c r="A31" s="429">
        <v>14</v>
      </c>
      <c r="B31" s="430" t="s">
        <v>272</v>
      </c>
      <c r="C31" s="430" t="s">
        <v>300</v>
      </c>
      <c r="D31" s="431" t="s">
        <v>112</v>
      </c>
      <c r="E31" s="432" t="s">
        <v>306</v>
      </c>
      <c r="F31" s="431" t="s">
        <v>35</v>
      </c>
      <c r="G31" s="433">
        <v>10</v>
      </c>
      <c r="H31" s="433">
        <v>31.39</v>
      </c>
      <c r="I31" s="434">
        <v>313.89999999999998</v>
      </c>
      <c r="J31" s="435">
        <f t="shared" si="2"/>
        <v>251366.44000000003</v>
      </c>
      <c r="K31" s="436">
        <f t="shared" si="0"/>
        <v>1.2487744982981814E-3</v>
      </c>
      <c r="L31" s="436">
        <f t="shared" si="1"/>
        <v>1</v>
      </c>
      <c r="M31" s="439" t="s">
        <v>36</v>
      </c>
    </row>
    <row r="32" spans="1:13" ht="13.5" thickBot="1" x14ac:dyDescent="0.25">
      <c r="A32" s="440"/>
      <c r="B32" s="441" t="s">
        <v>320</v>
      </c>
      <c r="C32" s="442"/>
      <c r="D32" s="442"/>
      <c r="E32" s="443"/>
      <c r="F32" s="442"/>
      <c r="G32" s="444"/>
      <c r="H32" s="444"/>
      <c r="I32" s="445">
        <f>SUM(I18:I31)</f>
        <v>251366.44000000003</v>
      </c>
      <c r="J32" s="446" t="b">
        <f>I32=J31</f>
        <v>1</v>
      </c>
      <c r="K32" s="447">
        <f>ROUND(SUM(K18:K31),2)</f>
        <v>1</v>
      </c>
      <c r="L32" s="446" t="b">
        <f>K32=L31</f>
        <v>1</v>
      </c>
      <c r="M32" s="448"/>
    </row>
  </sheetData>
  <autoFilter ref="B17:I31" xr:uid="{B68510B1-442C-4D3F-92FA-23D4D0F55A1A}"/>
  <mergeCells count="3">
    <mergeCell ref="A1:M8"/>
    <mergeCell ref="A9:M9"/>
    <mergeCell ref="A15:M15"/>
  </mergeCells>
  <pageMargins left="0.86" right="0.66" top="0.75" bottom="0.75" header="0.3" footer="0.3"/>
  <pageSetup paperSize="9" scale="65"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4:M37"/>
  <sheetViews>
    <sheetView topLeftCell="A7" zoomScaleNormal="100" workbookViewId="0">
      <selection activeCell="L21" sqref="L21"/>
    </sheetView>
  </sheetViews>
  <sheetFormatPr defaultRowHeight="12.75" x14ac:dyDescent="0.2"/>
  <cols>
    <col min="1" max="1" width="9.42578125" customWidth="1"/>
    <col min="2" max="2" width="22.140625" customWidth="1"/>
    <col min="3" max="3" width="5.42578125" bestFit="1" customWidth="1"/>
    <col min="4" max="4" width="10" bestFit="1" customWidth="1"/>
    <col min="5" max="5" width="15.28515625" bestFit="1" customWidth="1"/>
    <col min="6" max="6" width="12.85546875" bestFit="1" customWidth="1"/>
    <col min="7" max="7" width="12" bestFit="1" customWidth="1"/>
    <col min="8" max="8" width="15.28515625" bestFit="1" customWidth="1"/>
    <col min="9" max="9" width="12.85546875" bestFit="1" customWidth="1"/>
    <col min="10" max="10" width="14.42578125" bestFit="1" customWidth="1"/>
    <col min="11" max="11" width="15.28515625" bestFit="1" customWidth="1"/>
    <col min="12" max="12" width="12.85546875" bestFit="1" customWidth="1"/>
  </cols>
  <sheetData>
    <row r="4" spans="1:13" ht="14.25" x14ac:dyDescent="0.2">
      <c r="A4" s="333"/>
      <c r="B4" s="334"/>
      <c r="C4" s="335"/>
      <c r="D4" s="336"/>
      <c r="E4" s="336"/>
      <c r="F4" s="336"/>
      <c r="G4" s="336"/>
      <c r="H4" s="336"/>
      <c r="I4" s="336"/>
      <c r="J4" s="336"/>
      <c r="K4" s="336"/>
      <c r="L4" s="337"/>
      <c r="M4" s="337"/>
    </row>
    <row r="5" spans="1:13" ht="14.25" x14ac:dyDescent="0.2">
      <c r="A5" s="338"/>
      <c r="B5" s="338"/>
      <c r="C5" s="338"/>
      <c r="D5" s="338"/>
      <c r="E5" s="338"/>
      <c r="F5" s="338"/>
      <c r="G5" s="338"/>
      <c r="H5" s="338"/>
      <c r="I5" s="338"/>
      <c r="J5" s="338"/>
      <c r="K5" s="338"/>
      <c r="L5" s="338"/>
      <c r="M5" s="338"/>
    </row>
    <row r="6" spans="1:13" ht="15" x14ac:dyDescent="0.25">
      <c r="A6" s="339"/>
      <c r="B6" s="339"/>
      <c r="C6" s="339"/>
      <c r="D6" s="339"/>
      <c r="E6" s="339"/>
      <c r="F6" s="339"/>
      <c r="G6" s="339"/>
      <c r="H6" s="339"/>
      <c r="I6" s="339"/>
      <c r="J6" s="339"/>
      <c r="K6" s="339"/>
      <c r="L6" s="339"/>
      <c r="M6" s="339"/>
    </row>
    <row r="7" spans="1:13" ht="15" x14ac:dyDescent="0.25">
      <c r="A7" s="339"/>
      <c r="B7" s="339"/>
      <c r="C7" s="339"/>
      <c r="D7" s="339"/>
      <c r="E7" s="339"/>
      <c r="F7" s="339"/>
      <c r="G7" s="339"/>
      <c r="H7" s="339"/>
      <c r="I7" s="339"/>
      <c r="J7" s="339"/>
      <c r="K7" s="339"/>
      <c r="L7" s="339"/>
      <c r="M7" s="339"/>
    </row>
    <row r="8" spans="1:13" ht="15" x14ac:dyDescent="0.25">
      <c r="A8" s="339"/>
      <c r="B8" s="339"/>
      <c r="C8" s="339"/>
      <c r="D8" s="339"/>
      <c r="E8" s="339"/>
      <c r="F8" s="339"/>
      <c r="G8" s="339"/>
      <c r="H8" s="339"/>
      <c r="I8" s="339"/>
      <c r="J8" s="339"/>
      <c r="K8" s="339"/>
      <c r="L8" s="339"/>
      <c r="M8" s="339"/>
    </row>
    <row r="9" spans="1:13" ht="15" x14ac:dyDescent="0.25">
      <c r="A9" s="340" t="str">
        <f>PLANILHA!A8</f>
        <v>OBJETO: "Implantação do Sistema de Proteção contra Descargas Atmosféricas - SPDA na Casa de Saúde Santa Marcelina"</v>
      </c>
      <c r="B9" s="334"/>
      <c r="C9" s="339"/>
      <c r="D9" s="341"/>
      <c r="E9" s="336"/>
      <c r="F9" s="336"/>
      <c r="G9" s="336"/>
      <c r="H9" s="336"/>
      <c r="I9" s="336"/>
      <c r="J9" s="336"/>
      <c r="K9" s="336"/>
      <c r="L9" s="337"/>
      <c r="M9" s="337"/>
    </row>
    <row r="10" spans="1:13" ht="15" x14ac:dyDescent="0.25">
      <c r="A10" s="342" t="str">
        <f>PLANILHA!A9</f>
        <v>Endereço: Rodovia BR 364, km 17, Zona Rural</v>
      </c>
      <c r="B10" s="334"/>
      <c r="C10" s="339"/>
      <c r="D10" s="336"/>
      <c r="E10" s="336"/>
      <c r="F10" s="336"/>
      <c r="G10" s="336"/>
      <c r="H10" s="336"/>
      <c r="I10" s="336"/>
      <c r="J10" s="336"/>
      <c r="K10" s="336"/>
      <c r="L10" s="337"/>
      <c r="M10" s="337"/>
    </row>
    <row r="11" spans="1:13" ht="15" x14ac:dyDescent="0.25">
      <c r="A11" s="342" t="str">
        <f>PLANILHA!A10</f>
        <v>Local: Porto Velho-RO</v>
      </c>
      <c r="B11" s="334"/>
      <c r="C11" s="339"/>
      <c r="D11" s="336"/>
      <c r="E11" s="336"/>
      <c r="F11" s="336"/>
      <c r="G11" s="341"/>
      <c r="H11" s="336"/>
      <c r="I11" s="336"/>
      <c r="J11" s="336"/>
      <c r="K11" s="336"/>
      <c r="L11" s="337"/>
      <c r="M11" s="337"/>
    </row>
    <row r="12" spans="1:13" ht="14.25" x14ac:dyDescent="0.2">
      <c r="A12" s="342" t="str">
        <f>PLANILHA!A11</f>
        <v>Data: Julho/2020</v>
      </c>
      <c r="B12" s="334"/>
      <c r="C12" s="335"/>
      <c r="D12" s="336"/>
      <c r="E12" s="336"/>
      <c r="F12" s="336"/>
      <c r="G12" s="336"/>
      <c r="H12" s="336"/>
      <c r="I12" s="336"/>
      <c r="J12" s="336"/>
      <c r="K12" s="336"/>
      <c r="L12" s="337"/>
      <c r="M12" s="337"/>
    </row>
    <row r="13" spans="1:13" ht="14.25" x14ac:dyDescent="0.2">
      <c r="A13" s="333"/>
      <c r="B13" s="334"/>
      <c r="C13" s="335"/>
      <c r="D13" s="336"/>
      <c r="E13" s="336"/>
      <c r="F13" s="336"/>
      <c r="G13" s="336"/>
      <c r="H13" s="336"/>
      <c r="I13" s="336"/>
      <c r="J13" s="336"/>
      <c r="K13" s="336"/>
      <c r="L13" s="337"/>
      <c r="M13" s="337"/>
    </row>
    <row r="14" spans="1:13" ht="15" x14ac:dyDescent="0.2">
      <c r="A14" s="343" t="s">
        <v>218</v>
      </c>
      <c r="B14" s="344"/>
      <c r="C14" s="344"/>
      <c r="D14" s="344"/>
      <c r="E14" s="344"/>
      <c r="F14" s="344"/>
      <c r="G14" s="344"/>
      <c r="H14" s="344"/>
      <c r="I14" s="344"/>
      <c r="J14" s="344"/>
      <c r="K14" s="344"/>
      <c r="L14" s="344"/>
      <c r="M14" s="344"/>
    </row>
    <row r="15" spans="1:13" ht="14.25" x14ac:dyDescent="0.2">
      <c r="A15" s="345"/>
      <c r="B15" s="346"/>
      <c r="C15" s="347"/>
      <c r="D15" s="348"/>
      <c r="E15" s="348"/>
      <c r="F15" s="348"/>
      <c r="G15" s="348"/>
      <c r="H15" s="348"/>
      <c r="I15" s="348"/>
      <c r="J15" s="348"/>
      <c r="K15" s="348"/>
      <c r="L15" s="349"/>
      <c r="M15" s="349"/>
    </row>
    <row r="16" spans="1:13" x14ac:dyDescent="0.2">
      <c r="A16" s="734" t="s">
        <v>0</v>
      </c>
      <c r="B16" s="734" t="s">
        <v>219</v>
      </c>
      <c r="C16" s="734" t="s">
        <v>220</v>
      </c>
      <c r="D16" s="736" t="s">
        <v>221</v>
      </c>
      <c r="E16" s="736"/>
      <c r="F16" s="736"/>
      <c r="G16" s="736" t="s">
        <v>222</v>
      </c>
      <c r="H16" s="736"/>
      <c r="I16" s="736"/>
      <c r="J16" s="736" t="s">
        <v>223</v>
      </c>
      <c r="K16" s="736"/>
      <c r="L16" s="736"/>
      <c r="M16" s="734" t="s">
        <v>224</v>
      </c>
    </row>
    <row r="17" spans="1:13" x14ac:dyDescent="0.2">
      <c r="A17" s="734"/>
      <c r="B17" s="734"/>
      <c r="C17" s="734"/>
      <c r="D17" s="350" t="s">
        <v>225</v>
      </c>
      <c r="E17" s="350" t="s">
        <v>226</v>
      </c>
      <c r="F17" s="350" t="s">
        <v>227</v>
      </c>
      <c r="G17" s="350" t="s">
        <v>225</v>
      </c>
      <c r="H17" s="350" t="s">
        <v>226</v>
      </c>
      <c r="I17" s="350" t="s">
        <v>227</v>
      </c>
      <c r="J17" s="350" t="s">
        <v>225</v>
      </c>
      <c r="K17" s="350" t="s">
        <v>226</v>
      </c>
      <c r="L17" s="350" t="s">
        <v>227</v>
      </c>
      <c r="M17" s="734"/>
    </row>
    <row r="18" spans="1:13" ht="57" x14ac:dyDescent="0.2">
      <c r="A18" s="351">
        <v>1</v>
      </c>
      <c r="B18" s="352" t="s">
        <v>254</v>
      </c>
      <c r="C18" s="353" t="s">
        <v>35</v>
      </c>
      <c r="D18" s="354" t="s">
        <v>259</v>
      </c>
      <c r="E18" s="354" t="s">
        <v>258</v>
      </c>
      <c r="F18" s="355">
        <f>57.2+1136.85</f>
        <v>1194.05</v>
      </c>
      <c r="G18" s="354" t="s">
        <v>228</v>
      </c>
      <c r="H18" s="354" t="s">
        <v>229</v>
      </c>
      <c r="I18" s="355"/>
      <c r="J18" s="355" t="s">
        <v>230</v>
      </c>
      <c r="K18" s="355" t="s">
        <v>231</v>
      </c>
      <c r="L18" s="355"/>
      <c r="M18" s="356">
        <f>F18</f>
        <v>1194.05</v>
      </c>
    </row>
    <row r="19" spans="1:13" ht="14.25" x14ac:dyDescent="0.2">
      <c r="A19" s="351"/>
      <c r="B19" s="352"/>
      <c r="C19" s="353"/>
      <c r="D19" s="354"/>
      <c r="E19" s="354"/>
      <c r="F19" s="355"/>
      <c r="G19" s="354"/>
      <c r="H19" s="354"/>
      <c r="I19" s="355"/>
      <c r="J19" s="355"/>
      <c r="K19" s="355"/>
      <c r="L19" s="355"/>
      <c r="M19" s="356">
        <f>(L19+I19+F19)/3</f>
        <v>0</v>
      </c>
    </row>
    <row r="20" spans="1:13" ht="14.25" x14ac:dyDescent="0.2">
      <c r="A20" s="351"/>
      <c r="B20" s="352"/>
      <c r="C20" s="353"/>
      <c r="D20" s="354"/>
      <c r="E20" s="354"/>
      <c r="F20" s="355"/>
      <c r="G20" s="354"/>
      <c r="H20" s="354"/>
      <c r="I20" s="355"/>
      <c r="J20" s="355"/>
      <c r="K20" s="355"/>
      <c r="L20" s="355"/>
      <c r="M20" s="356"/>
    </row>
    <row r="21" spans="1:13" ht="14.25" x14ac:dyDescent="0.2">
      <c r="A21" s="351"/>
      <c r="B21" s="352"/>
      <c r="C21" s="353"/>
      <c r="D21" s="354"/>
      <c r="E21" s="354"/>
      <c r="F21" s="355"/>
      <c r="G21" s="354"/>
      <c r="H21" s="354"/>
      <c r="I21" s="355"/>
      <c r="J21" s="355"/>
      <c r="K21" s="355"/>
      <c r="L21" s="355"/>
      <c r="M21" s="356"/>
    </row>
    <row r="22" spans="1:13" ht="14.25" x14ac:dyDescent="0.2">
      <c r="A22" s="351"/>
      <c r="B22" s="352"/>
      <c r="C22" s="353"/>
      <c r="D22" s="354"/>
      <c r="E22" s="354"/>
      <c r="F22" s="355"/>
      <c r="G22" s="354"/>
      <c r="H22" s="354"/>
      <c r="I22" s="355"/>
      <c r="J22" s="355"/>
      <c r="K22" s="355"/>
      <c r="L22" s="355"/>
      <c r="M22" s="356"/>
    </row>
    <row r="23" spans="1:13" ht="14.25" x14ac:dyDescent="0.2">
      <c r="A23" s="351"/>
      <c r="B23" s="352"/>
      <c r="C23" s="353"/>
      <c r="D23" s="354"/>
      <c r="E23" s="354"/>
      <c r="F23" s="355"/>
      <c r="G23" s="354"/>
      <c r="H23" s="354"/>
      <c r="I23" s="355"/>
      <c r="J23" s="355"/>
      <c r="K23" s="355"/>
      <c r="L23" s="355"/>
      <c r="M23" s="356"/>
    </row>
    <row r="24" spans="1:13" ht="14.25" x14ac:dyDescent="0.2">
      <c r="A24" s="351"/>
      <c r="B24" s="352"/>
      <c r="C24" s="353"/>
      <c r="D24" s="354"/>
      <c r="E24" s="354"/>
      <c r="F24" s="355"/>
      <c r="G24" s="354"/>
      <c r="H24" s="354"/>
      <c r="I24" s="355"/>
      <c r="J24" s="355"/>
      <c r="K24" s="355"/>
      <c r="L24" s="355"/>
      <c r="M24" s="356"/>
    </row>
    <row r="25" spans="1:13" ht="14.25" x14ac:dyDescent="0.2">
      <c r="A25" s="351"/>
      <c r="B25" s="352"/>
      <c r="C25" s="353"/>
      <c r="D25" s="354"/>
      <c r="E25" s="354"/>
      <c r="F25" s="355"/>
      <c r="G25" s="354"/>
      <c r="H25" s="354"/>
      <c r="I25" s="355"/>
      <c r="J25" s="355"/>
      <c r="K25" s="355"/>
      <c r="L25" s="355"/>
      <c r="M25" s="356"/>
    </row>
    <row r="26" spans="1:13" ht="14.25" x14ac:dyDescent="0.2">
      <c r="A26" s="351"/>
      <c r="B26" s="352"/>
      <c r="C26" s="353"/>
      <c r="D26" s="354"/>
      <c r="E26" s="354"/>
      <c r="F26" s="355"/>
      <c r="G26" s="354"/>
      <c r="H26" s="354"/>
      <c r="I26" s="355"/>
      <c r="J26" s="355"/>
      <c r="K26" s="355"/>
      <c r="L26" s="355"/>
      <c r="M26" s="356"/>
    </row>
    <row r="27" spans="1:13" ht="14.25" x14ac:dyDescent="0.2">
      <c r="A27" s="351"/>
      <c r="B27" s="352"/>
      <c r="C27" s="353"/>
      <c r="D27" s="354"/>
      <c r="E27" s="354"/>
      <c r="F27" s="354"/>
      <c r="G27" s="354"/>
      <c r="H27" s="354"/>
      <c r="I27" s="354"/>
      <c r="J27" s="354"/>
      <c r="K27" s="354"/>
      <c r="L27" s="357"/>
      <c r="M27" s="356"/>
    </row>
    <row r="28" spans="1:13" ht="14.25" x14ac:dyDescent="0.2">
      <c r="A28" s="358"/>
      <c r="B28" s="359"/>
      <c r="C28" s="360"/>
      <c r="D28" s="361"/>
      <c r="E28" s="361"/>
      <c r="F28" s="361"/>
      <c r="G28" s="361"/>
      <c r="H28" s="361"/>
      <c r="I28" s="361"/>
      <c r="J28" s="361"/>
      <c r="K28" s="361"/>
      <c r="L28" s="362"/>
      <c r="M28" s="363"/>
    </row>
    <row r="29" spans="1:13" ht="14.25" x14ac:dyDescent="0.2">
      <c r="A29" s="345"/>
      <c r="B29" s="346"/>
      <c r="C29" s="347"/>
      <c r="D29" s="348"/>
      <c r="E29" s="348"/>
      <c r="F29" s="364"/>
      <c r="G29" s="348"/>
      <c r="H29" s="348"/>
      <c r="I29" s="348"/>
      <c r="J29" s="348"/>
      <c r="K29" s="348"/>
      <c r="L29" s="349"/>
      <c r="M29" s="349"/>
    </row>
    <row r="30" spans="1:13" ht="14.25" x14ac:dyDescent="0.2">
      <c r="A30" s="345"/>
      <c r="B30" s="345" t="s">
        <v>232</v>
      </c>
      <c r="C30" s="347"/>
      <c r="D30" s="348"/>
      <c r="E30" s="348"/>
      <c r="F30" s="364"/>
      <c r="G30" s="348"/>
      <c r="H30" s="348"/>
      <c r="I30" s="348"/>
      <c r="J30" s="348"/>
      <c r="K30" s="348"/>
      <c r="L30" s="349"/>
      <c r="M30" s="349"/>
    </row>
    <row r="31" spans="1:13" ht="14.25" x14ac:dyDescent="0.2">
      <c r="A31" s="345"/>
      <c r="B31" s="345" t="s">
        <v>233</v>
      </c>
      <c r="C31" s="347"/>
      <c r="D31" s="348"/>
      <c r="E31" s="348"/>
      <c r="F31" s="364"/>
      <c r="G31" s="348"/>
      <c r="H31" s="348"/>
      <c r="I31" s="348"/>
      <c r="J31" s="348"/>
      <c r="K31" s="348"/>
      <c r="L31" s="349"/>
      <c r="M31" s="349"/>
    </row>
    <row r="32" spans="1:13" ht="14.25" x14ac:dyDescent="0.2">
      <c r="A32" s="345"/>
      <c r="B32" s="346"/>
      <c r="C32" s="347"/>
      <c r="D32" s="348"/>
      <c r="E32" s="348"/>
      <c r="F32" s="364"/>
      <c r="G32" s="348"/>
      <c r="H32" s="348"/>
      <c r="I32" s="348"/>
      <c r="J32" s="348"/>
      <c r="K32" s="348"/>
      <c r="L32" s="349"/>
      <c r="M32" s="349"/>
    </row>
    <row r="33" spans="1:13" ht="14.25" x14ac:dyDescent="0.2">
      <c r="A33" s="345"/>
      <c r="B33" s="735" t="s">
        <v>234</v>
      </c>
      <c r="C33" s="735"/>
      <c r="D33" s="735"/>
      <c r="E33" s="735"/>
      <c r="F33" s="735"/>
      <c r="G33" s="735"/>
      <c r="H33" s="735"/>
      <c r="I33" s="735"/>
      <c r="J33" s="735"/>
      <c r="K33" s="735"/>
      <c r="L33" s="735"/>
      <c r="M33" s="349"/>
    </row>
    <row r="34" spans="1:13" ht="14.25" x14ac:dyDescent="0.2">
      <c r="A34" s="345"/>
      <c r="B34" s="735" t="s">
        <v>235</v>
      </c>
      <c r="C34" s="735"/>
      <c r="D34" s="735"/>
      <c r="E34" s="735"/>
      <c r="F34" s="735"/>
      <c r="G34" s="735"/>
      <c r="H34" s="735"/>
      <c r="I34" s="735"/>
      <c r="J34" s="735"/>
      <c r="K34" s="735"/>
      <c r="L34" s="735"/>
      <c r="M34" s="349"/>
    </row>
    <row r="35" spans="1:13" ht="14.25" x14ac:dyDescent="0.2">
      <c r="A35" s="345"/>
      <c r="B35" s="25" t="s">
        <v>236</v>
      </c>
      <c r="C35" s="25"/>
      <c r="D35" s="365"/>
      <c r="E35" s="365"/>
      <c r="F35" s="25"/>
      <c r="G35" s="365"/>
      <c r="H35" s="25"/>
      <c r="I35" s="365"/>
      <c r="J35" s="365"/>
      <c r="K35" s="365"/>
      <c r="L35" s="25"/>
      <c r="M35" s="349"/>
    </row>
    <row r="36" spans="1:13" ht="14.25" x14ac:dyDescent="0.2">
      <c r="A36" s="345"/>
      <c r="B36" s="25"/>
      <c r="C36" s="25"/>
      <c r="D36" s="365"/>
      <c r="E36" s="365"/>
      <c r="F36" s="25"/>
      <c r="G36" s="365"/>
      <c r="H36" s="25"/>
      <c r="I36" s="365"/>
      <c r="J36" s="365"/>
      <c r="K36" s="365"/>
      <c r="L36" s="25"/>
      <c r="M36" s="349"/>
    </row>
    <row r="37" spans="1:13" ht="14.25" x14ac:dyDescent="0.2">
      <c r="A37" s="345"/>
      <c r="B37" s="346"/>
      <c r="C37" s="347"/>
      <c r="D37" s="348"/>
      <c r="E37" s="348"/>
      <c r="F37" s="348"/>
      <c r="G37" s="348"/>
      <c r="H37" s="348"/>
      <c r="I37" s="348"/>
      <c r="J37" s="348"/>
      <c r="K37" s="348"/>
      <c r="L37" s="349"/>
      <c r="M37" s="349"/>
    </row>
  </sheetData>
  <mergeCells count="9">
    <mergeCell ref="M16:M17"/>
    <mergeCell ref="B33:L33"/>
    <mergeCell ref="B34:L34"/>
    <mergeCell ref="A16:A17"/>
    <mergeCell ref="B16:B17"/>
    <mergeCell ref="C16:C17"/>
    <mergeCell ref="D16:F16"/>
    <mergeCell ref="G16:I16"/>
    <mergeCell ref="J16:L16"/>
  </mergeCells>
  <pageMargins left="0.511811024" right="0.511811024" top="0.78740157499999996" bottom="0.78740157499999996" header="0.31496062000000002" footer="0.31496062000000002"/>
  <pageSetup paperSize="9" scale="56" orientation="portrait" horizontalDpi="4294967295" verticalDpi="4294967295"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64"/>
  <sheetViews>
    <sheetView view="pageBreakPreview" zoomScale="75" zoomScaleSheetLayoutView="75" workbookViewId="0">
      <selection activeCell="D14" sqref="D14"/>
    </sheetView>
  </sheetViews>
  <sheetFormatPr defaultRowHeight="14.25" x14ac:dyDescent="0.2"/>
  <cols>
    <col min="1" max="1" width="13.42578125" style="25" customWidth="1"/>
    <col min="2" max="2" width="18.140625" style="25" customWidth="1"/>
    <col min="3" max="3" width="19.5703125" style="25" customWidth="1"/>
    <col min="4" max="4" width="45.42578125" style="25" customWidth="1"/>
    <col min="5" max="5" width="10.42578125" style="25" bestFit="1" customWidth="1"/>
    <col min="6" max="6" width="11.140625" style="25" bestFit="1" customWidth="1"/>
    <col min="7" max="7" width="14" style="25" bestFit="1" customWidth="1"/>
    <col min="8" max="8" width="12.85546875" style="25" bestFit="1" customWidth="1"/>
    <col min="9" max="9" width="12.5703125" style="25" bestFit="1" customWidth="1"/>
    <col min="10" max="247" width="9.140625" style="25"/>
    <col min="248" max="248" width="13.42578125" style="25" customWidth="1"/>
    <col min="249" max="249" width="18.140625" style="25" customWidth="1"/>
    <col min="250" max="250" width="19.42578125" style="25" bestFit="1" customWidth="1"/>
    <col min="251" max="251" width="41.5703125" style="25" customWidth="1"/>
    <col min="252" max="252" width="10.42578125" style="25" bestFit="1" customWidth="1"/>
    <col min="253" max="253" width="11.140625" style="25" bestFit="1" customWidth="1"/>
    <col min="254" max="254" width="12.85546875" style="25" bestFit="1" customWidth="1"/>
    <col min="255" max="255" width="10.28515625" style="25" bestFit="1" customWidth="1"/>
    <col min="256" max="257" width="9.140625" style="25"/>
    <col min="258" max="258" width="2" style="25" bestFit="1" customWidth="1"/>
    <col min="259" max="503" width="9.140625" style="25"/>
    <col min="504" max="504" width="13.42578125" style="25" customWidth="1"/>
    <col min="505" max="505" width="18.140625" style="25" customWidth="1"/>
    <col min="506" max="506" width="19.42578125" style="25" bestFit="1" customWidth="1"/>
    <col min="507" max="507" width="41.5703125" style="25" customWidth="1"/>
    <col min="508" max="508" width="10.42578125" style="25" bestFit="1" customWidth="1"/>
    <col min="509" max="509" width="11.140625" style="25" bestFit="1" customWidth="1"/>
    <col min="510" max="510" width="12.85546875" style="25" bestFit="1" customWidth="1"/>
    <col min="511" max="511" width="10.28515625" style="25" bestFit="1" customWidth="1"/>
    <col min="512" max="513" width="9.140625" style="25"/>
    <col min="514" max="514" width="2" style="25" bestFit="1" customWidth="1"/>
    <col min="515" max="759" width="9.140625" style="25"/>
    <col min="760" max="760" width="13.42578125" style="25" customWidth="1"/>
    <col min="761" max="761" width="18.140625" style="25" customWidth="1"/>
    <col min="762" max="762" width="19.42578125" style="25" bestFit="1" customWidth="1"/>
    <col min="763" max="763" width="41.5703125" style="25" customWidth="1"/>
    <col min="764" max="764" width="10.42578125" style="25" bestFit="1" customWidth="1"/>
    <col min="765" max="765" width="11.140625" style="25" bestFit="1" customWidth="1"/>
    <col min="766" max="766" width="12.85546875" style="25" bestFit="1" customWidth="1"/>
    <col min="767" max="767" width="10.28515625" style="25" bestFit="1" customWidth="1"/>
    <col min="768" max="769" width="9.140625" style="25"/>
    <col min="770" max="770" width="2" style="25" bestFit="1" customWidth="1"/>
    <col min="771" max="1015" width="9.140625" style="25"/>
    <col min="1016" max="1016" width="13.42578125" style="25" customWidth="1"/>
    <col min="1017" max="1017" width="18.140625" style="25" customWidth="1"/>
    <col min="1018" max="1018" width="19.42578125" style="25" bestFit="1" customWidth="1"/>
    <col min="1019" max="1019" width="41.5703125" style="25" customWidth="1"/>
    <col min="1020" max="1020" width="10.42578125" style="25" bestFit="1" customWidth="1"/>
    <col min="1021" max="1021" width="11.140625" style="25" bestFit="1" customWidth="1"/>
    <col min="1022" max="1022" width="12.85546875" style="25" bestFit="1" customWidth="1"/>
    <col min="1023" max="1023" width="10.28515625" style="25" bestFit="1" customWidth="1"/>
    <col min="1024" max="1025" width="9.140625" style="25"/>
    <col min="1026" max="1026" width="2" style="25" bestFit="1" customWidth="1"/>
    <col min="1027" max="1271" width="9.140625" style="25"/>
    <col min="1272" max="1272" width="13.42578125" style="25" customWidth="1"/>
    <col min="1273" max="1273" width="18.140625" style="25" customWidth="1"/>
    <col min="1274" max="1274" width="19.42578125" style="25" bestFit="1" customWidth="1"/>
    <col min="1275" max="1275" width="41.5703125" style="25" customWidth="1"/>
    <col min="1276" max="1276" width="10.42578125" style="25" bestFit="1" customWidth="1"/>
    <col min="1277" max="1277" width="11.140625" style="25" bestFit="1" customWidth="1"/>
    <col min="1278" max="1278" width="12.85546875" style="25" bestFit="1" customWidth="1"/>
    <col min="1279" max="1279" width="10.28515625" style="25" bestFit="1" customWidth="1"/>
    <col min="1280" max="1281" width="9.140625" style="25"/>
    <col min="1282" max="1282" width="2" style="25" bestFit="1" customWidth="1"/>
    <col min="1283" max="1527" width="9.140625" style="25"/>
    <col min="1528" max="1528" width="13.42578125" style="25" customWidth="1"/>
    <col min="1529" max="1529" width="18.140625" style="25" customWidth="1"/>
    <col min="1530" max="1530" width="19.42578125" style="25" bestFit="1" customWidth="1"/>
    <col min="1531" max="1531" width="41.5703125" style="25" customWidth="1"/>
    <col min="1532" max="1532" width="10.42578125" style="25" bestFit="1" customWidth="1"/>
    <col min="1533" max="1533" width="11.140625" style="25" bestFit="1" customWidth="1"/>
    <col min="1534" max="1534" width="12.85546875" style="25" bestFit="1" customWidth="1"/>
    <col min="1535" max="1535" width="10.28515625" style="25" bestFit="1" customWidth="1"/>
    <col min="1536" max="1537" width="9.140625" style="25"/>
    <col min="1538" max="1538" width="2" style="25" bestFit="1" customWidth="1"/>
    <col min="1539" max="1783" width="9.140625" style="25"/>
    <col min="1784" max="1784" width="13.42578125" style="25" customWidth="1"/>
    <col min="1785" max="1785" width="18.140625" style="25" customWidth="1"/>
    <col min="1786" max="1786" width="19.42578125" style="25" bestFit="1" customWidth="1"/>
    <col min="1787" max="1787" width="41.5703125" style="25" customWidth="1"/>
    <col min="1788" max="1788" width="10.42578125" style="25" bestFit="1" customWidth="1"/>
    <col min="1789" max="1789" width="11.140625" style="25" bestFit="1" customWidth="1"/>
    <col min="1790" max="1790" width="12.85546875" style="25" bestFit="1" customWidth="1"/>
    <col min="1791" max="1791" width="10.28515625" style="25" bestFit="1" customWidth="1"/>
    <col min="1792" max="1793" width="9.140625" style="25"/>
    <col min="1794" max="1794" width="2" style="25" bestFit="1" customWidth="1"/>
    <col min="1795" max="2039" width="9.140625" style="25"/>
    <col min="2040" max="2040" width="13.42578125" style="25" customWidth="1"/>
    <col min="2041" max="2041" width="18.140625" style="25" customWidth="1"/>
    <col min="2042" max="2042" width="19.42578125" style="25" bestFit="1" customWidth="1"/>
    <col min="2043" max="2043" width="41.5703125" style="25" customWidth="1"/>
    <col min="2044" max="2044" width="10.42578125" style="25" bestFit="1" customWidth="1"/>
    <col min="2045" max="2045" width="11.140625" style="25" bestFit="1" customWidth="1"/>
    <col min="2046" max="2046" width="12.85546875" style="25" bestFit="1" customWidth="1"/>
    <col min="2047" max="2047" width="10.28515625" style="25" bestFit="1" customWidth="1"/>
    <col min="2048" max="2049" width="9.140625" style="25"/>
    <col min="2050" max="2050" width="2" style="25" bestFit="1" customWidth="1"/>
    <col min="2051" max="2295" width="9.140625" style="25"/>
    <col min="2296" max="2296" width="13.42578125" style="25" customWidth="1"/>
    <col min="2297" max="2297" width="18.140625" style="25" customWidth="1"/>
    <col min="2298" max="2298" width="19.42578125" style="25" bestFit="1" customWidth="1"/>
    <col min="2299" max="2299" width="41.5703125" style="25" customWidth="1"/>
    <col min="2300" max="2300" width="10.42578125" style="25" bestFit="1" customWidth="1"/>
    <col min="2301" max="2301" width="11.140625" style="25" bestFit="1" customWidth="1"/>
    <col min="2302" max="2302" width="12.85546875" style="25" bestFit="1" customWidth="1"/>
    <col min="2303" max="2303" width="10.28515625" style="25" bestFit="1" customWidth="1"/>
    <col min="2304" max="2305" width="9.140625" style="25"/>
    <col min="2306" max="2306" width="2" style="25" bestFit="1" customWidth="1"/>
    <col min="2307" max="2551" width="9.140625" style="25"/>
    <col min="2552" max="2552" width="13.42578125" style="25" customWidth="1"/>
    <col min="2553" max="2553" width="18.140625" style="25" customWidth="1"/>
    <col min="2554" max="2554" width="19.42578125" style="25" bestFit="1" customWidth="1"/>
    <col min="2555" max="2555" width="41.5703125" style="25" customWidth="1"/>
    <col min="2556" max="2556" width="10.42578125" style="25" bestFit="1" customWidth="1"/>
    <col min="2557" max="2557" width="11.140625" style="25" bestFit="1" customWidth="1"/>
    <col min="2558" max="2558" width="12.85546875" style="25" bestFit="1" customWidth="1"/>
    <col min="2559" max="2559" width="10.28515625" style="25" bestFit="1" customWidth="1"/>
    <col min="2560" max="2561" width="9.140625" style="25"/>
    <col min="2562" max="2562" width="2" style="25" bestFit="1" customWidth="1"/>
    <col min="2563" max="2807" width="9.140625" style="25"/>
    <col min="2808" max="2808" width="13.42578125" style="25" customWidth="1"/>
    <col min="2809" max="2809" width="18.140625" style="25" customWidth="1"/>
    <col min="2810" max="2810" width="19.42578125" style="25" bestFit="1" customWidth="1"/>
    <col min="2811" max="2811" width="41.5703125" style="25" customWidth="1"/>
    <col min="2812" max="2812" width="10.42578125" style="25" bestFit="1" customWidth="1"/>
    <col min="2813" max="2813" width="11.140625" style="25" bestFit="1" customWidth="1"/>
    <col min="2814" max="2814" width="12.85546875" style="25" bestFit="1" customWidth="1"/>
    <col min="2815" max="2815" width="10.28515625" style="25" bestFit="1" customWidth="1"/>
    <col min="2816" max="2817" width="9.140625" style="25"/>
    <col min="2818" max="2818" width="2" style="25" bestFit="1" customWidth="1"/>
    <col min="2819" max="3063" width="9.140625" style="25"/>
    <col min="3064" max="3064" width="13.42578125" style="25" customWidth="1"/>
    <col min="3065" max="3065" width="18.140625" style="25" customWidth="1"/>
    <col min="3066" max="3066" width="19.42578125" style="25" bestFit="1" customWidth="1"/>
    <col min="3067" max="3067" width="41.5703125" style="25" customWidth="1"/>
    <col min="3068" max="3068" width="10.42578125" style="25" bestFit="1" customWidth="1"/>
    <col min="3069" max="3069" width="11.140625" style="25" bestFit="1" customWidth="1"/>
    <col min="3070" max="3070" width="12.85546875" style="25" bestFit="1" customWidth="1"/>
    <col min="3071" max="3071" width="10.28515625" style="25" bestFit="1" customWidth="1"/>
    <col min="3072" max="3073" width="9.140625" style="25"/>
    <col min="3074" max="3074" width="2" style="25" bestFit="1" customWidth="1"/>
    <col min="3075" max="3319" width="9.140625" style="25"/>
    <col min="3320" max="3320" width="13.42578125" style="25" customWidth="1"/>
    <col min="3321" max="3321" width="18.140625" style="25" customWidth="1"/>
    <col min="3322" max="3322" width="19.42578125" style="25" bestFit="1" customWidth="1"/>
    <col min="3323" max="3323" width="41.5703125" style="25" customWidth="1"/>
    <col min="3324" max="3324" width="10.42578125" style="25" bestFit="1" customWidth="1"/>
    <col min="3325" max="3325" width="11.140625" style="25" bestFit="1" customWidth="1"/>
    <col min="3326" max="3326" width="12.85546875" style="25" bestFit="1" customWidth="1"/>
    <col min="3327" max="3327" width="10.28515625" style="25" bestFit="1" customWidth="1"/>
    <col min="3328" max="3329" width="9.140625" style="25"/>
    <col min="3330" max="3330" width="2" style="25" bestFit="1" customWidth="1"/>
    <col min="3331" max="3575" width="9.140625" style="25"/>
    <col min="3576" max="3576" width="13.42578125" style="25" customWidth="1"/>
    <col min="3577" max="3577" width="18.140625" style="25" customWidth="1"/>
    <col min="3578" max="3578" width="19.42578125" style="25" bestFit="1" customWidth="1"/>
    <col min="3579" max="3579" width="41.5703125" style="25" customWidth="1"/>
    <col min="3580" max="3580" width="10.42578125" style="25" bestFit="1" customWidth="1"/>
    <col min="3581" max="3581" width="11.140625" style="25" bestFit="1" customWidth="1"/>
    <col min="3582" max="3582" width="12.85546875" style="25" bestFit="1" customWidth="1"/>
    <col min="3583" max="3583" width="10.28515625" style="25" bestFit="1" customWidth="1"/>
    <col min="3584" max="3585" width="9.140625" style="25"/>
    <col min="3586" max="3586" width="2" style="25" bestFit="1" customWidth="1"/>
    <col min="3587" max="3831" width="9.140625" style="25"/>
    <col min="3832" max="3832" width="13.42578125" style="25" customWidth="1"/>
    <col min="3833" max="3833" width="18.140625" style="25" customWidth="1"/>
    <col min="3834" max="3834" width="19.42578125" style="25" bestFit="1" customWidth="1"/>
    <col min="3835" max="3835" width="41.5703125" style="25" customWidth="1"/>
    <col min="3836" max="3836" width="10.42578125" style="25" bestFit="1" customWidth="1"/>
    <col min="3837" max="3837" width="11.140625" style="25" bestFit="1" customWidth="1"/>
    <col min="3838" max="3838" width="12.85546875" style="25" bestFit="1" customWidth="1"/>
    <col min="3839" max="3839" width="10.28515625" style="25" bestFit="1" customWidth="1"/>
    <col min="3840" max="3841" width="9.140625" style="25"/>
    <col min="3842" max="3842" width="2" style="25" bestFit="1" customWidth="1"/>
    <col min="3843" max="4087" width="9.140625" style="25"/>
    <col min="4088" max="4088" width="13.42578125" style="25" customWidth="1"/>
    <col min="4089" max="4089" width="18.140625" style="25" customWidth="1"/>
    <col min="4090" max="4090" width="19.42578125" style="25" bestFit="1" customWidth="1"/>
    <col min="4091" max="4091" width="41.5703125" style="25" customWidth="1"/>
    <col min="4092" max="4092" width="10.42578125" style="25" bestFit="1" customWidth="1"/>
    <col min="4093" max="4093" width="11.140625" style="25" bestFit="1" customWidth="1"/>
    <col min="4094" max="4094" width="12.85546875" style="25" bestFit="1" customWidth="1"/>
    <col min="4095" max="4095" width="10.28515625" style="25" bestFit="1" customWidth="1"/>
    <col min="4096" max="4097" width="9.140625" style="25"/>
    <col min="4098" max="4098" width="2" style="25" bestFit="1" customWidth="1"/>
    <col min="4099" max="4343" width="9.140625" style="25"/>
    <col min="4344" max="4344" width="13.42578125" style="25" customWidth="1"/>
    <col min="4345" max="4345" width="18.140625" style="25" customWidth="1"/>
    <col min="4346" max="4346" width="19.42578125" style="25" bestFit="1" customWidth="1"/>
    <col min="4347" max="4347" width="41.5703125" style="25" customWidth="1"/>
    <col min="4348" max="4348" width="10.42578125" style="25" bestFit="1" customWidth="1"/>
    <col min="4349" max="4349" width="11.140625" style="25" bestFit="1" customWidth="1"/>
    <col min="4350" max="4350" width="12.85546875" style="25" bestFit="1" customWidth="1"/>
    <col min="4351" max="4351" width="10.28515625" style="25" bestFit="1" customWidth="1"/>
    <col min="4352" max="4353" width="9.140625" style="25"/>
    <col min="4354" max="4354" width="2" style="25" bestFit="1" customWidth="1"/>
    <col min="4355" max="4599" width="9.140625" style="25"/>
    <col min="4600" max="4600" width="13.42578125" style="25" customWidth="1"/>
    <col min="4601" max="4601" width="18.140625" style="25" customWidth="1"/>
    <col min="4602" max="4602" width="19.42578125" style="25" bestFit="1" customWidth="1"/>
    <col min="4603" max="4603" width="41.5703125" style="25" customWidth="1"/>
    <col min="4604" max="4604" width="10.42578125" style="25" bestFit="1" customWidth="1"/>
    <col min="4605" max="4605" width="11.140625" style="25" bestFit="1" customWidth="1"/>
    <col min="4606" max="4606" width="12.85546875" style="25" bestFit="1" customWidth="1"/>
    <col min="4607" max="4607" width="10.28515625" style="25" bestFit="1" customWidth="1"/>
    <col min="4608" max="4609" width="9.140625" style="25"/>
    <col min="4610" max="4610" width="2" style="25" bestFit="1" customWidth="1"/>
    <col min="4611" max="4855" width="9.140625" style="25"/>
    <col min="4856" max="4856" width="13.42578125" style="25" customWidth="1"/>
    <col min="4857" max="4857" width="18.140625" style="25" customWidth="1"/>
    <col min="4858" max="4858" width="19.42578125" style="25" bestFit="1" customWidth="1"/>
    <col min="4859" max="4859" width="41.5703125" style="25" customWidth="1"/>
    <col min="4860" max="4860" width="10.42578125" style="25" bestFit="1" customWidth="1"/>
    <col min="4861" max="4861" width="11.140625" style="25" bestFit="1" customWidth="1"/>
    <col min="4862" max="4862" width="12.85546875" style="25" bestFit="1" customWidth="1"/>
    <col min="4863" max="4863" width="10.28515625" style="25" bestFit="1" customWidth="1"/>
    <col min="4864" max="4865" width="9.140625" style="25"/>
    <col min="4866" max="4866" width="2" style="25" bestFit="1" customWidth="1"/>
    <col min="4867" max="5111" width="9.140625" style="25"/>
    <col min="5112" max="5112" width="13.42578125" style="25" customWidth="1"/>
    <col min="5113" max="5113" width="18.140625" style="25" customWidth="1"/>
    <col min="5114" max="5114" width="19.42578125" style="25" bestFit="1" customWidth="1"/>
    <col min="5115" max="5115" width="41.5703125" style="25" customWidth="1"/>
    <col min="5116" max="5116" width="10.42578125" style="25" bestFit="1" customWidth="1"/>
    <col min="5117" max="5117" width="11.140625" style="25" bestFit="1" customWidth="1"/>
    <col min="5118" max="5118" width="12.85546875" style="25" bestFit="1" customWidth="1"/>
    <col min="5119" max="5119" width="10.28515625" style="25" bestFit="1" customWidth="1"/>
    <col min="5120" max="5121" width="9.140625" style="25"/>
    <col min="5122" max="5122" width="2" style="25" bestFit="1" customWidth="1"/>
    <col min="5123" max="5367" width="9.140625" style="25"/>
    <col min="5368" max="5368" width="13.42578125" style="25" customWidth="1"/>
    <col min="5369" max="5369" width="18.140625" style="25" customWidth="1"/>
    <col min="5370" max="5370" width="19.42578125" style="25" bestFit="1" customWidth="1"/>
    <col min="5371" max="5371" width="41.5703125" style="25" customWidth="1"/>
    <col min="5372" max="5372" width="10.42578125" style="25" bestFit="1" customWidth="1"/>
    <col min="5373" max="5373" width="11.140625" style="25" bestFit="1" customWidth="1"/>
    <col min="5374" max="5374" width="12.85546875" style="25" bestFit="1" customWidth="1"/>
    <col min="5375" max="5375" width="10.28515625" style="25" bestFit="1" customWidth="1"/>
    <col min="5376" max="5377" width="9.140625" style="25"/>
    <col min="5378" max="5378" width="2" style="25" bestFit="1" customWidth="1"/>
    <col min="5379" max="5623" width="9.140625" style="25"/>
    <col min="5624" max="5624" width="13.42578125" style="25" customWidth="1"/>
    <col min="5625" max="5625" width="18.140625" style="25" customWidth="1"/>
    <col min="5626" max="5626" width="19.42578125" style="25" bestFit="1" customWidth="1"/>
    <col min="5627" max="5627" width="41.5703125" style="25" customWidth="1"/>
    <col min="5628" max="5628" width="10.42578125" style="25" bestFit="1" customWidth="1"/>
    <col min="5629" max="5629" width="11.140625" style="25" bestFit="1" customWidth="1"/>
    <col min="5630" max="5630" width="12.85546875" style="25" bestFit="1" customWidth="1"/>
    <col min="5631" max="5631" width="10.28515625" style="25" bestFit="1" customWidth="1"/>
    <col min="5632" max="5633" width="9.140625" style="25"/>
    <col min="5634" max="5634" width="2" style="25" bestFit="1" customWidth="1"/>
    <col min="5635" max="5879" width="9.140625" style="25"/>
    <col min="5880" max="5880" width="13.42578125" style="25" customWidth="1"/>
    <col min="5881" max="5881" width="18.140625" style="25" customWidth="1"/>
    <col min="5882" max="5882" width="19.42578125" style="25" bestFit="1" customWidth="1"/>
    <col min="5883" max="5883" width="41.5703125" style="25" customWidth="1"/>
    <col min="5884" max="5884" width="10.42578125" style="25" bestFit="1" customWidth="1"/>
    <col min="5885" max="5885" width="11.140625" style="25" bestFit="1" customWidth="1"/>
    <col min="5886" max="5886" width="12.85546875" style="25" bestFit="1" customWidth="1"/>
    <col min="5887" max="5887" width="10.28515625" style="25" bestFit="1" customWidth="1"/>
    <col min="5888" max="5889" width="9.140625" style="25"/>
    <col min="5890" max="5890" width="2" style="25" bestFit="1" customWidth="1"/>
    <col min="5891" max="6135" width="9.140625" style="25"/>
    <col min="6136" max="6136" width="13.42578125" style="25" customWidth="1"/>
    <col min="6137" max="6137" width="18.140625" style="25" customWidth="1"/>
    <col min="6138" max="6138" width="19.42578125" style="25" bestFit="1" customWidth="1"/>
    <col min="6139" max="6139" width="41.5703125" style="25" customWidth="1"/>
    <col min="6140" max="6140" width="10.42578125" style="25" bestFit="1" customWidth="1"/>
    <col min="6141" max="6141" width="11.140625" style="25" bestFit="1" customWidth="1"/>
    <col min="6142" max="6142" width="12.85546875" style="25" bestFit="1" customWidth="1"/>
    <col min="6143" max="6143" width="10.28515625" style="25" bestFit="1" customWidth="1"/>
    <col min="6144" max="6145" width="9.140625" style="25"/>
    <col min="6146" max="6146" width="2" style="25" bestFit="1" customWidth="1"/>
    <col min="6147" max="6391" width="9.140625" style="25"/>
    <col min="6392" max="6392" width="13.42578125" style="25" customWidth="1"/>
    <col min="6393" max="6393" width="18.140625" style="25" customWidth="1"/>
    <col min="6394" max="6394" width="19.42578125" style="25" bestFit="1" customWidth="1"/>
    <col min="6395" max="6395" width="41.5703125" style="25" customWidth="1"/>
    <col min="6396" max="6396" width="10.42578125" style="25" bestFit="1" customWidth="1"/>
    <col min="6397" max="6397" width="11.140625" style="25" bestFit="1" customWidth="1"/>
    <col min="6398" max="6398" width="12.85546875" style="25" bestFit="1" customWidth="1"/>
    <col min="6399" max="6399" width="10.28515625" style="25" bestFit="1" customWidth="1"/>
    <col min="6400" max="6401" width="9.140625" style="25"/>
    <col min="6402" max="6402" width="2" style="25" bestFit="1" customWidth="1"/>
    <col min="6403" max="6647" width="9.140625" style="25"/>
    <col min="6648" max="6648" width="13.42578125" style="25" customWidth="1"/>
    <col min="6649" max="6649" width="18.140625" style="25" customWidth="1"/>
    <col min="6650" max="6650" width="19.42578125" style="25" bestFit="1" customWidth="1"/>
    <col min="6651" max="6651" width="41.5703125" style="25" customWidth="1"/>
    <col min="6652" max="6652" width="10.42578125" style="25" bestFit="1" customWidth="1"/>
    <col min="6653" max="6653" width="11.140625" style="25" bestFit="1" customWidth="1"/>
    <col min="6654" max="6654" width="12.85546875" style="25" bestFit="1" customWidth="1"/>
    <col min="6655" max="6655" width="10.28515625" style="25" bestFit="1" customWidth="1"/>
    <col min="6656" max="6657" width="9.140625" style="25"/>
    <col min="6658" max="6658" width="2" style="25" bestFit="1" customWidth="1"/>
    <col min="6659" max="6903" width="9.140625" style="25"/>
    <col min="6904" max="6904" width="13.42578125" style="25" customWidth="1"/>
    <col min="6905" max="6905" width="18.140625" style="25" customWidth="1"/>
    <col min="6906" max="6906" width="19.42578125" style="25" bestFit="1" customWidth="1"/>
    <col min="6907" max="6907" width="41.5703125" style="25" customWidth="1"/>
    <col min="6908" max="6908" width="10.42578125" style="25" bestFit="1" customWidth="1"/>
    <col min="6909" max="6909" width="11.140625" style="25" bestFit="1" customWidth="1"/>
    <col min="6910" max="6910" width="12.85546875" style="25" bestFit="1" customWidth="1"/>
    <col min="6911" max="6911" width="10.28515625" style="25" bestFit="1" customWidth="1"/>
    <col min="6912" max="6913" width="9.140625" style="25"/>
    <col min="6914" max="6914" width="2" style="25" bestFit="1" customWidth="1"/>
    <col min="6915" max="7159" width="9.140625" style="25"/>
    <col min="7160" max="7160" width="13.42578125" style="25" customWidth="1"/>
    <col min="7161" max="7161" width="18.140625" style="25" customWidth="1"/>
    <col min="7162" max="7162" width="19.42578125" style="25" bestFit="1" customWidth="1"/>
    <col min="7163" max="7163" width="41.5703125" style="25" customWidth="1"/>
    <col min="7164" max="7164" width="10.42578125" style="25" bestFit="1" customWidth="1"/>
    <col min="7165" max="7165" width="11.140625" style="25" bestFit="1" customWidth="1"/>
    <col min="7166" max="7166" width="12.85546875" style="25" bestFit="1" customWidth="1"/>
    <col min="7167" max="7167" width="10.28515625" style="25" bestFit="1" customWidth="1"/>
    <col min="7168" max="7169" width="9.140625" style="25"/>
    <col min="7170" max="7170" width="2" style="25" bestFit="1" customWidth="1"/>
    <col min="7171" max="7415" width="9.140625" style="25"/>
    <col min="7416" max="7416" width="13.42578125" style="25" customWidth="1"/>
    <col min="7417" max="7417" width="18.140625" style="25" customWidth="1"/>
    <col min="7418" max="7418" width="19.42578125" style="25" bestFit="1" customWidth="1"/>
    <col min="7419" max="7419" width="41.5703125" style="25" customWidth="1"/>
    <col min="7420" max="7420" width="10.42578125" style="25" bestFit="1" customWidth="1"/>
    <col min="7421" max="7421" width="11.140625" style="25" bestFit="1" customWidth="1"/>
    <col min="7422" max="7422" width="12.85546875" style="25" bestFit="1" customWidth="1"/>
    <col min="7423" max="7423" width="10.28515625" style="25" bestFit="1" customWidth="1"/>
    <col min="7424" max="7425" width="9.140625" style="25"/>
    <col min="7426" max="7426" width="2" style="25" bestFit="1" customWidth="1"/>
    <col min="7427" max="7671" width="9.140625" style="25"/>
    <col min="7672" max="7672" width="13.42578125" style="25" customWidth="1"/>
    <col min="7673" max="7673" width="18.140625" style="25" customWidth="1"/>
    <col min="7674" max="7674" width="19.42578125" style="25" bestFit="1" customWidth="1"/>
    <col min="7675" max="7675" width="41.5703125" style="25" customWidth="1"/>
    <col min="7676" max="7676" width="10.42578125" style="25" bestFit="1" customWidth="1"/>
    <col min="7677" max="7677" width="11.140625" style="25" bestFit="1" customWidth="1"/>
    <col min="7678" max="7678" width="12.85546875" style="25" bestFit="1" customWidth="1"/>
    <col min="7679" max="7679" width="10.28515625" style="25" bestFit="1" customWidth="1"/>
    <col min="7680" max="7681" width="9.140625" style="25"/>
    <col min="7682" max="7682" width="2" style="25" bestFit="1" customWidth="1"/>
    <col min="7683" max="7927" width="9.140625" style="25"/>
    <col min="7928" max="7928" width="13.42578125" style="25" customWidth="1"/>
    <col min="7929" max="7929" width="18.140625" style="25" customWidth="1"/>
    <col min="7930" max="7930" width="19.42578125" style="25" bestFit="1" customWidth="1"/>
    <col min="7931" max="7931" width="41.5703125" style="25" customWidth="1"/>
    <col min="7932" max="7932" width="10.42578125" style="25" bestFit="1" customWidth="1"/>
    <col min="7933" max="7933" width="11.140625" style="25" bestFit="1" customWidth="1"/>
    <col min="7934" max="7934" width="12.85546875" style="25" bestFit="1" customWidth="1"/>
    <col min="7935" max="7935" width="10.28515625" style="25" bestFit="1" customWidth="1"/>
    <col min="7936" max="7937" width="9.140625" style="25"/>
    <col min="7938" max="7938" width="2" style="25" bestFit="1" customWidth="1"/>
    <col min="7939" max="8183" width="9.140625" style="25"/>
    <col min="8184" max="8184" width="13.42578125" style="25" customWidth="1"/>
    <col min="8185" max="8185" width="18.140625" style="25" customWidth="1"/>
    <col min="8186" max="8186" width="19.42578125" style="25" bestFit="1" customWidth="1"/>
    <col min="8187" max="8187" width="41.5703125" style="25" customWidth="1"/>
    <col min="8188" max="8188" width="10.42578125" style="25" bestFit="1" customWidth="1"/>
    <col min="8189" max="8189" width="11.140625" style="25" bestFit="1" customWidth="1"/>
    <col min="8190" max="8190" width="12.85546875" style="25" bestFit="1" customWidth="1"/>
    <col min="8191" max="8191" width="10.28515625" style="25" bestFit="1" customWidth="1"/>
    <col min="8192" max="8193" width="9.140625" style="25"/>
    <col min="8194" max="8194" width="2" style="25" bestFit="1" customWidth="1"/>
    <col min="8195" max="8439" width="9.140625" style="25"/>
    <col min="8440" max="8440" width="13.42578125" style="25" customWidth="1"/>
    <col min="8441" max="8441" width="18.140625" style="25" customWidth="1"/>
    <col min="8442" max="8442" width="19.42578125" style="25" bestFit="1" customWidth="1"/>
    <col min="8443" max="8443" width="41.5703125" style="25" customWidth="1"/>
    <col min="8444" max="8444" width="10.42578125" style="25" bestFit="1" customWidth="1"/>
    <col min="8445" max="8445" width="11.140625" style="25" bestFit="1" customWidth="1"/>
    <col min="8446" max="8446" width="12.85546875" style="25" bestFit="1" customWidth="1"/>
    <col min="8447" max="8447" width="10.28515625" style="25" bestFit="1" customWidth="1"/>
    <col min="8448" max="8449" width="9.140625" style="25"/>
    <col min="8450" max="8450" width="2" style="25" bestFit="1" customWidth="1"/>
    <col min="8451" max="8695" width="9.140625" style="25"/>
    <col min="8696" max="8696" width="13.42578125" style="25" customWidth="1"/>
    <col min="8697" max="8697" width="18.140625" style="25" customWidth="1"/>
    <col min="8698" max="8698" width="19.42578125" style="25" bestFit="1" customWidth="1"/>
    <col min="8699" max="8699" width="41.5703125" style="25" customWidth="1"/>
    <col min="8700" max="8700" width="10.42578125" style="25" bestFit="1" customWidth="1"/>
    <col min="8701" max="8701" width="11.140625" style="25" bestFit="1" customWidth="1"/>
    <col min="8702" max="8702" width="12.85546875" style="25" bestFit="1" customWidth="1"/>
    <col min="8703" max="8703" width="10.28515625" style="25" bestFit="1" customWidth="1"/>
    <col min="8704" max="8705" width="9.140625" style="25"/>
    <col min="8706" max="8706" width="2" style="25" bestFit="1" customWidth="1"/>
    <col min="8707" max="8951" width="9.140625" style="25"/>
    <col min="8952" max="8952" width="13.42578125" style="25" customWidth="1"/>
    <col min="8953" max="8953" width="18.140625" style="25" customWidth="1"/>
    <col min="8954" max="8954" width="19.42578125" style="25" bestFit="1" customWidth="1"/>
    <col min="8955" max="8955" width="41.5703125" style="25" customWidth="1"/>
    <col min="8956" max="8956" width="10.42578125" style="25" bestFit="1" customWidth="1"/>
    <col min="8957" max="8957" width="11.140625" style="25" bestFit="1" customWidth="1"/>
    <col min="8958" max="8958" width="12.85546875" style="25" bestFit="1" customWidth="1"/>
    <col min="8959" max="8959" width="10.28515625" style="25" bestFit="1" customWidth="1"/>
    <col min="8960" max="8961" width="9.140625" style="25"/>
    <col min="8962" max="8962" width="2" style="25" bestFit="1" customWidth="1"/>
    <col min="8963" max="9207" width="9.140625" style="25"/>
    <col min="9208" max="9208" width="13.42578125" style="25" customWidth="1"/>
    <col min="9209" max="9209" width="18.140625" style="25" customWidth="1"/>
    <col min="9210" max="9210" width="19.42578125" style="25" bestFit="1" customWidth="1"/>
    <col min="9211" max="9211" width="41.5703125" style="25" customWidth="1"/>
    <col min="9212" max="9212" width="10.42578125" style="25" bestFit="1" customWidth="1"/>
    <col min="9213" max="9213" width="11.140625" style="25" bestFit="1" customWidth="1"/>
    <col min="9214" max="9214" width="12.85546875" style="25" bestFit="1" customWidth="1"/>
    <col min="9215" max="9215" width="10.28515625" style="25" bestFit="1" customWidth="1"/>
    <col min="9216" max="9217" width="9.140625" style="25"/>
    <col min="9218" max="9218" width="2" style="25" bestFit="1" customWidth="1"/>
    <col min="9219" max="9463" width="9.140625" style="25"/>
    <col min="9464" max="9464" width="13.42578125" style="25" customWidth="1"/>
    <col min="9465" max="9465" width="18.140625" style="25" customWidth="1"/>
    <col min="9466" max="9466" width="19.42578125" style="25" bestFit="1" customWidth="1"/>
    <col min="9467" max="9467" width="41.5703125" style="25" customWidth="1"/>
    <col min="9468" max="9468" width="10.42578125" style="25" bestFit="1" customWidth="1"/>
    <col min="9469" max="9469" width="11.140625" style="25" bestFit="1" customWidth="1"/>
    <col min="9470" max="9470" width="12.85546875" style="25" bestFit="1" customWidth="1"/>
    <col min="9471" max="9471" width="10.28515625" style="25" bestFit="1" customWidth="1"/>
    <col min="9472" max="9473" width="9.140625" style="25"/>
    <col min="9474" max="9474" width="2" style="25" bestFit="1" customWidth="1"/>
    <col min="9475" max="9719" width="9.140625" style="25"/>
    <col min="9720" max="9720" width="13.42578125" style="25" customWidth="1"/>
    <col min="9721" max="9721" width="18.140625" style="25" customWidth="1"/>
    <col min="9722" max="9722" width="19.42578125" style="25" bestFit="1" customWidth="1"/>
    <col min="9723" max="9723" width="41.5703125" style="25" customWidth="1"/>
    <col min="9724" max="9724" width="10.42578125" style="25" bestFit="1" customWidth="1"/>
    <col min="9725" max="9725" width="11.140625" style="25" bestFit="1" customWidth="1"/>
    <col min="9726" max="9726" width="12.85546875" style="25" bestFit="1" customWidth="1"/>
    <col min="9727" max="9727" width="10.28515625" style="25" bestFit="1" customWidth="1"/>
    <col min="9728" max="9729" width="9.140625" style="25"/>
    <col min="9730" max="9730" width="2" style="25" bestFit="1" customWidth="1"/>
    <col min="9731" max="9975" width="9.140625" style="25"/>
    <col min="9976" max="9976" width="13.42578125" style="25" customWidth="1"/>
    <col min="9977" max="9977" width="18.140625" style="25" customWidth="1"/>
    <col min="9978" max="9978" width="19.42578125" style="25" bestFit="1" customWidth="1"/>
    <col min="9979" max="9979" width="41.5703125" style="25" customWidth="1"/>
    <col min="9980" max="9980" width="10.42578125" style="25" bestFit="1" customWidth="1"/>
    <col min="9981" max="9981" width="11.140625" style="25" bestFit="1" customWidth="1"/>
    <col min="9982" max="9982" width="12.85546875" style="25" bestFit="1" customWidth="1"/>
    <col min="9983" max="9983" width="10.28515625" style="25" bestFit="1" customWidth="1"/>
    <col min="9984" max="9985" width="9.140625" style="25"/>
    <col min="9986" max="9986" width="2" style="25" bestFit="1" customWidth="1"/>
    <col min="9987" max="10231" width="9.140625" style="25"/>
    <col min="10232" max="10232" width="13.42578125" style="25" customWidth="1"/>
    <col min="10233" max="10233" width="18.140625" style="25" customWidth="1"/>
    <col min="10234" max="10234" width="19.42578125" style="25" bestFit="1" customWidth="1"/>
    <col min="10235" max="10235" width="41.5703125" style="25" customWidth="1"/>
    <col min="10236" max="10236" width="10.42578125" style="25" bestFit="1" customWidth="1"/>
    <col min="10237" max="10237" width="11.140625" style="25" bestFit="1" customWidth="1"/>
    <col min="10238" max="10238" width="12.85546875" style="25" bestFit="1" customWidth="1"/>
    <col min="10239" max="10239" width="10.28515625" style="25" bestFit="1" customWidth="1"/>
    <col min="10240" max="10241" width="9.140625" style="25"/>
    <col min="10242" max="10242" width="2" style="25" bestFit="1" customWidth="1"/>
    <col min="10243" max="10487" width="9.140625" style="25"/>
    <col min="10488" max="10488" width="13.42578125" style="25" customWidth="1"/>
    <col min="10489" max="10489" width="18.140625" style="25" customWidth="1"/>
    <col min="10490" max="10490" width="19.42578125" style="25" bestFit="1" customWidth="1"/>
    <col min="10491" max="10491" width="41.5703125" style="25" customWidth="1"/>
    <col min="10492" max="10492" width="10.42578125" style="25" bestFit="1" customWidth="1"/>
    <col min="10493" max="10493" width="11.140625" style="25" bestFit="1" customWidth="1"/>
    <col min="10494" max="10494" width="12.85546875" style="25" bestFit="1" customWidth="1"/>
    <col min="10495" max="10495" width="10.28515625" style="25" bestFit="1" customWidth="1"/>
    <col min="10496" max="10497" width="9.140625" style="25"/>
    <col min="10498" max="10498" width="2" style="25" bestFit="1" customWidth="1"/>
    <col min="10499" max="10743" width="9.140625" style="25"/>
    <col min="10744" max="10744" width="13.42578125" style="25" customWidth="1"/>
    <col min="10745" max="10745" width="18.140625" style="25" customWidth="1"/>
    <col min="10746" max="10746" width="19.42578125" style="25" bestFit="1" customWidth="1"/>
    <col min="10747" max="10747" width="41.5703125" style="25" customWidth="1"/>
    <col min="10748" max="10748" width="10.42578125" style="25" bestFit="1" customWidth="1"/>
    <col min="10749" max="10749" width="11.140625" style="25" bestFit="1" customWidth="1"/>
    <col min="10750" max="10750" width="12.85546875" style="25" bestFit="1" customWidth="1"/>
    <col min="10751" max="10751" width="10.28515625" style="25" bestFit="1" customWidth="1"/>
    <col min="10752" max="10753" width="9.140625" style="25"/>
    <col min="10754" max="10754" width="2" style="25" bestFit="1" customWidth="1"/>
    <col min="10755" max="10999" width="9.140625" style="25"/>
    <col min="11000" max="11000" width="13.42578125" style="25" customWidth="1"/>
    <col min="11001" max="11001" width="18.140625" style="25" customWidth="1"/>
    <col min="11002" max="11002" width="19.42578125" style="25" bestFit="1" customWidth="1"/>
    <col min="11003" max="11003" width="41.5703125" style="25" customWidth="1"/>
    <col min="11004" max="11004" width="10.42578125" style="25" bestFit="1" customWidth="1"/>
    <col min="11005" max="11005" width="11.140625" style="25" bestFit="1" customWidth="1"/>
    <col min="11006" max="11006" width="12.85546875" style="25" bestFit="1" customWidth="1"/>
    <col min="11007" max="11007" width="10.28515625" style="25" bestFit="1" customWidth="1"/>
    <col min="11008" max="11009" width="9.140625" style="25"/>
    <col min="11010" max="11010" width="2" style="25" bestFit="1" customWidth="1"/>
    <col min="11011" max="11255" width="9.140625" style="25"/>
    <col min="11256" max="11256" width="13.42578125" style="25" customWidth="1"/>
    <col min="11257" max="11257" width="18.140625" style="25" customWidth="1"/>
    <col min="11258" max="11258" width="19.42578125" style="25" bestFit="1" customWidth="1"/>
    <col min="11259" max="11259" width="41.5703125" style="25" customWidth="1"/>
    <col min="11260" max="11260" width="10.42578125" style="25" bestFit="1" customWidth="1"/>
    <col min="11261" max="11261" width="11.140625" style="25" bestFit="1" customWidth="1"/>
    <col min="11262" max="11262" width="12.85546875" style="25" bestFit="1" customWidth="1"/>
    <col min="11263" max="11263" width="10.28515625" style="25" bestFit="1" customWidth="1"/>
    <col min="11264" max="11265" width="9.140625" style="25"/>
    <col min="11266" max="11266" width="2" style="25" bestFit="1" customWidth="1"/>
    <col min="11267" max="11511" width="9.140625" style="25"/>
    <col min="11512" max="11512" width="13.42578125" style="25" customWidth="1"/>
    <col min="11513" max="11513" width="18.140625" style="25" customWidth="1"/>
    <col min="11514" max="11514" width="19.42578125" style="25" bestFit="1" customWidth="1"/>
    <col min="11515" max="11515" width="41.5703125" style="25" customWidth="1"/>
    <col min="11516" max="11516" width="10.42578125" style="25" bestFit="1" customWidth="1"/>
    <col min="11517" max="11517" width="11.140625" style="25" bestFit="1" customWidth="1"/>
    <col min="11518" max="11518" width="12.85546875" style="25" bestFit="1" customWidth="1"/>
    <col min="11519" max="11519" width="10.28515625" style="25" bestFit="1" customWidth="1"/>
    <col min="11520" max="11521" width="9.140625" style="25"/>
    <col min="11522" max="11522" width="2" style="25" bestFit="1" customWidth="1"/>
    <col min="11523" max="11767" width="9.140625" style="25"/>
    <col min="11768" max="11768" width="13.42578125" style="25" customWidth="1"/>
    <col min="11769" max="11769" width="18.140625" style="25" customWidth="1"/>
    <col min="11770" max="11770" width="19.42578125" style="25" bestFit="1" customWidth="1"/>
    <col min="11771" max="11771" width="41.5703125" style="25" customWidth="1"/>
    <col min="11772" max="11772" width="10.42578125" style="25" bestFit="1" customWidth="1"/>
    <col min="11773" max="11773" width="11.140625" style="25" bestFit="1" customWidth="1"/>
    <col min="11774" max="11774" width="12.85546875" style="25" bestFit="1" customWidth="1"/>
    <col min="11775" max="11775" width="10.28515625" style="25" bestFit="1" customWidth="1"/>
    <col min="11776" max="11777" width="9.140625" style="25"/>
    <col min="11778" max="11778" width="2" style="25" bestFit="1" customWidth="1"/>
    <col min="11779" max="12023" width="9.140625" style="25"/>
    <col min="12024" max="12024" width="13.42578125" style="25" customWidth="1"/>
    <col min="12025" max="12025" width="18.140625" style="25" customWidth="1"/>
    <col min="12026" max="12026" width="19.42578125" style="25" bestFit="1" customWidth="1"/>
    <col min="12027" max="12027" width="41.5703125" style="25" customWidth="1"/>
    <col min="12028" max="12028" width="10.42578125" style="25" bestFit="1" customWidth="1"/>
    <col min="12029" max="12029" width="11.140625" style="25" bestFit="1" customWidth="1"/>
    <col min="12030" max="12030" width="12.85546875" style="25" bestFit="1" customWidth="1"/>
    <col min="12031" max="12031" width="10.28515625" style="25" bestFit="1" customWidth="1"/>
    <col min="12032" max="12033" width="9.140625" style="25"/>
    <col min="12034" max="12034" width="2" style="25" bestFit="1" customWidth="1"/>
    <col min="12035" max="12279" width="9.140625" style="25"/>
    <col min="12280" max="12280" width="13.42578125" style="25" customWidth="1"/>
    <col min="12281" max="12281" width="18.140625" style="25" customWidth="1"/>
    <col min="12282" max="12282" width="19.42578125" style="25" bestFit="1" customWidth="1"/>
    <col min="12283" max="12283" width="41.5703125" style="25" customWidth="1"/>
    <col min="12284" max="12284" width="10.42578125" style="25" bestFit="1" customWidth="1"/>
    <col min="12285" max="12285" width="11.140625" style="25" bestFit="1" customWidth="1"/>
    <col min="12286" max="12286" width="12.85546875" style="25" bestFit="1" customWidth="1"/>
    <col min="12287" max="12287" width="10.28515625" style="25" bestFit="1" customWidth="1"/>
    <col min="12288" max="12289" width="9.140625" style="25"/>
    <col min="12290" max="12290" width="2" style="25" bestFit="1" customWidth="1"/>
    <col min="12291" max="12535" width="9.140625" style="25"/>
    <col min="12536" max="12536" width="13.42578125" style="25" customWidth="1"/>
    <col min="12537" max="12537" width="18.140625" style="25" customWidth="1"/>
    <col min="12538" max="12538" width="19.42578125" style="25" bestFit="1" customWidth="1"/>
    <col min="12539" max="12539" width="41.5703125" style="25" customWidth="1"/>
    <col min="12540" max="12540" width="10.42578125" style="25" bestFit="1" customWidth="1"/>
    <col min="12541" max="12541" width="11.140625" style="25" bestFit="1" customWidth="1"/>
    <col min="12542" max="12542" width="12.85546875" style="25" bestFit="1" customWidth="1"/>
    <col min="12543" max="12543" width="10.28515625" style="25" bestFit="1" customWidth="1"/>
    <col min="12544" max="12545" width="9.140625" style="25"/>
    <col min="12546" max="12546" width="2" style="25" bestFit="1" customWidth="1"/>
    <col min="12547" max="12791" width="9.140625" style="25"/>
    <col min="12792" max="12792" width="13.42578125" style="25" customWidth="1"/>
    <col min="12793" max="12793" width="18.140625" style="25" customWidth="1"/>
    <col min="12794" max="12794" width="19.42578125" style="25" bestFit="1" customWidth="1"/>
    <col min="12795" max="12795" width="41.5703125" style="25" customWidth="1"/>
    <col min="12796" max="12796" width="10.42578125" style="25" bestFit="1" customWidth="1"/>
    <col min="12797" max="12797" width="11.140625" style="25" bestFit="1" customWidth="1"/>
    <col min="12798" max="12798" width="12.85546875" style="25" bestFit="1" customWidth="1"/>
    <col min="12799" max="12799" width="10.28515625" style="25" bestFit="1" customWidth="1"/>
    <col min="12800" max="12801" width="9.140625" style="25"/>
    <col min="12802" max="12802" width="2" style="25" bestFit="1" customWidth="1"/>
    <col min="12803" max="13047" width="9.140625" style="25"/>
    <col min="13048" max="13048" width="13.42578125" style="25" customWidth="1"/>
    <col min="13049" max="13049" width="18.140625" style="25" customWidth="1"/>
    <col min="13050" max="13050" width="19.42578125" style="25" bestFit="1" customWidth="1"/>
    <col min="13051" max="13051" width="41.5703125" style="25" customWidth="1"/>
    <col min="13052" max="13052" width="10.42578125" style="25" bestFit="1" customWidth="1"/>
    <col min="13053" max="13053" width="11.140625" style="25" bestFit="1" customWidth="1"/>
    <col min="13054" max="13054" width="12.85546875" style="25" bestFit="1" customWidth="1"/>
    <col min="13055" max="13055" width="10.28515625" style="25" bestFit="1" customWidth="1"/>
    <col min="13056" max="13057" width="9.140625" style="25"/>
    <col min="13058" max="13058" width="2" style="25" bestFit="1" customWidth="1"/>
    <col min="13059" max="13303" width="9.140625" style="25"/>
    <col min="13304" max="13304" width="13.42578125" style="25" customWidth="1"/>
    <col min="13305" max="13305" width="18.140625" style="25" customWidth="1"/>
    <col min="13306" max="13306" width="19.42578125" style="25" bestFit="1" customWidth="1"/>
    <col min="13307" max="13307" width="41.5703125" style="25" customWidth="1"/>
    <col min="13308" max="13308" width="10.42578125" style="25" bestFit="1" customWidth="1"/>
    <col min="13309" max="13309" width="11.140625" style="25" bestFit="1" customWidth="1"/>
    <col min="13310" max="13310" width="12.85546875" style="25" bestFit="1" customWidth="1"/>
    <col min="13311" max="13311" width="10.28515625" style="25" bestFit="1" customWidth="1"/>
    <col min="13312" max="13313" width="9.140625" style="25"/>
    <col min="13314" max="13314" width="2" style="25" bestFit="1" customWidth="1"/>
    <col min="13315" max="13559" width="9.140625" style="25"/>
    <col min="13560" max="13560" width="13.42578125" style="25" customWidth="1"/>
    <col min="13561" max="13561" width="18.140625" style="25" customWidth="1"/>
    <col min="13562" max="13562" width="19.42578125" style="25" bestFit="1" customWidth="1"/>
    <col min="13563" max="13563" width="41.5703125" style="25" customWidth="1"/>
    <col min="13564" max="13564" width="10.42578125" style="25" bestFit="1" customWidth="1"/>
    <col min="13565" max="13565" width="11.140625" style="25" bestFit="1" customWidth="1"/>
    <col min="13566" max="13566" width="12.85546875" style="25" bestFit="1" customWidth="1"/>
    <col min="13567" max="13567" width="10.28515625" style="25" bestFit="1" customWidth="1"/>
    <col min="13568" max="13569" width="9.140625" style="25"/>
    <col min="13570" max="13570" width="2" style="25" bestFit="1" customWidth="1"/>
    <col min="13571" max="13815" width="9.140625" style="25"/>
    <col min="13816" max="13816" width="13.42578125" style="25" customWidth="1"/>
    <col min="13817" max="13817" width="18.140625" style="25" customWidth="1"/>
    <col min="13818" max="13818" width="19.42578125" style="25" bestFit="1" customWidth="1"/>
    <col min="13819" max="13819" width="41.5703125" style="25" customWidth="1"/>
    <col min="13820" max="13820" width="10.42578125" style="25" bestFit="1" customWidth="1"/>
    <col min="13821" max="13821" width="11.140625" style="25" bestFit="1" customWidth="1"/>
    <col min="13822" max="13822" width="12.85546875" style="25" bestFit="1" customWidth="1"/>
    <col min="13823" max="13823" width="10.28515625" style="25" bestFit="1" customWidth="1"/>
    <col min="13824" max="13825" width="9.140625" style="25"/>
    <col min="13826" max="13826" width="2" style="25" bestFit="1" customWidth="1"/>
    <col min="13827" max="14071" width="9.140625" style="25"/>
    <col min="14072" max="14072" width="13.42578125" style="25" customWidth="1"/>
    <col min="14073" max="14073" width="18.140625" style="25" customWidth="1"/>
    <col min="14074" max="14074" width="19.42578125" style="25" bestFit="1" customWidth="1"/>
    <col min="14075" max="14075" width="41.5703125" style="25" customWidth="1"/>
    <col min="14076" max="14076" width="10.42578125" style="25" bestFit="1" customWidth="1"/>
    <col min="14077" max="14077" width="11.140625" style="25" bestFit="1" customWidth="1"/>
    <col min="14078" max="14078" width="12.85546875" style="25" bestFit="1" customWidth="1"/>
    <col min="14079" max="14079" width="10.28515625" style="25" bestFit="1" customWidth="1"/>
    <col min="14080" max="14081" width="9.140625" style="25"/>
    <col min="14082" max="14082" width="2" style="25" bestFit="1" customWidth="1"/>
    <col min="14083" max="14327" width="9.140625" style="25"/>
    <col min="14328" max="14328" width="13.42578125" style="25" customWidth="1"/>
    <col min="14329" max="14329" width="18.140625" style="25" customWidth="1"/>
    <col min="14330" max="14330" width="19.42578125" style="25" bestFit="1" customWidth="1"/>
    <col min="14331" max="14331" width="41.5703125" style="25" customWidth="1"/>
    <col min="14332" max="14332" width="10.42578125" style="25" bestFit="1" customWidth="1"/>
    <col min="14333" max="14333" width="11.140625" style="25" bestFit="1" customWidth="1"/>
    <col min="14334" max="14334" width="12.85546875" style="25" bestFit="1" customWidth="1"/>
    <col min="14335" max="14335" width="10.28515625" style="25" bestFit="1" customWidth="1"/>
    <col min="14336" max="14337" width="9.140625" style="25"/>
    <col min="14338" max="14338" width="2" style="25" bestFit="1" customWidth="1"/>
    <col min="14339" max="14583" width="9.140625" style="25"/>
    <col min="14584" max="14584" width="13.42578125" style="25" customWidth="1"/>
    <col min="14585" max="14585" width="18.140625" style="25" customWidth="1"/>
    <col min="14586" max="14586" width="19.42578125" style="25" bestFit="1" customWidth="1"/>
    <col min="14587" max="14587" width="41.5703125" style="25" customWidth="1"/>
    <col min="14588" max="14588" width="10.42578125" style="25" bestFit="1" customWidth="1"/>
    <col min="14589" max="14589" width="11.140625" style="25" bestFit="1" customWidth="1"/>
    <col min="14590" max="14590" width="12.85546875" style="25" bestFit="1" customWidth="1"/>
    <col min="14591" max="14591" width="10.28515625" style="25" bestFit="1" customWidth="1"/>
    <col min="14592" max="14593" width="9.140625" style="25"/>
    <col min="14594" max="14594" width="2" style="25" bestFit="1" customWidth="1"/>
    <col min="14595" max="14839" width="9.140625" style="25"/>
    <col min="14840" max="14840" width="13.42578125" style="25" customWidth="1"/>
    <col min="14841" max="14841" width="18.140625" style="25" customWidth="1"/>
    <col min="14842" max="14842" width="19.42578125" style="25" bestFit="1" customWidth="1"/>
    <col min="14843" max="14843" width="41.5703125" style="25" customWidth="1"/>
    <col min="14844" max="14844" width="10.42578125" style="25" bestFit="1" customWidth="1"/>
    <col min="14845" max="14845" width="11.140625" style="25" bestFit="1" customWidth="1"/>
    <col min="14846" max="14846" width="12.85546875" style="25" bestFit="1" customWidth="1"/>
    <col min="14847" max="14847" width="10.28515625" style="25" bestFit="1" customWidth="1"/>
    <col min="14848" max="14849" width="9.140625" style="25"/>
    <col min="14850" max="14850" width="2" style="25" bestFit="1" customWidth="1"/>
    <col min="14851" max="15095" width="9.140625" style="25"/>
    <col min="15096" max="15096" width="13.42578125" style="25" customWidth="1"/>
    <col min="15097" max="15097" width="18.140625" style="25" customWidth="1"/>
    <col min="15098" max="15098" width="19.42578125" style="25" bestFit="1" customWidth="1"/>
    <col min="15099" max="15099" width="41.5703125" style="25" customWidth="1"/>
    <col min="15100" max="15100" width="10.42578125" style="25" bestFit="1" customWidth="1"/>
    <col min="15101" max="15101" width="11.140625" style="25" bestFit="1" customWidth="1"/>
    <col min="15102" max="15102" width="12.85546875" style="25" bestFit="1" customWidth="1"/>
    <col min="15103" max="15103" width="10.28515625" style="25" bestFit="1" customWidth="1"/>
    <col min="15104" max="15105" width="9.140625" style="25"/>
    <col min="15106" max="15106" width="2" style="25" bestFit="1" customWidth="1"/>
    <col min="15107" max="15351" width="9.140625" style="25"/>
    <col min="15352" max="15352" width="13.42578125" style="25" customWidth="1"/>
    <col min="15353" max="15353" width="18.140625" style="25" customWidth="1"/>
    <col min="15354" max="15354" width="19.42578125" style="25" bestFit="1" customWidth="1"/>
    <col min="15355" max="15355" width="41.5703125" style="25" customWidth="1"/>
    <col min="15356" max="15356" width="10.42578125" style="25" bestFit="1" customWidth="1"/>
    <col min="15357" max="15357" width="11.140625" style="25" bestFit="1" customWidth="1"/>
    <col min="15358" max="15358" width="12.85546875" style="25" bestFit="1" customWidth="1"/>
    <col min="15359" max="15359" width="10.28515625" style="25" bestFit="1" customWidth="1"/>
    <col min="15360" max="15361" width="9.140625" style="25"/>
    <col min="15362" max="15362" width="2" style="25" bestFit="1" customWidth="1"/>
    <col min="15363" max="15607" width="9.140625" style="25"/>
    <col min="15608" max="15608" width="13.42578125" style="25" customWidth="1"/>
    <col min="15609" max="15609" width="18.140625" style="25" customWidth="1"/>
    <col min="15610" max="15610" width="19.42578125" style="25" bestFit="1" customWidth="1"/>
    <col min="15611" max="15611" width="41.5703125" style="25" customWidth="1"/>
    <col min="15612" max="15612" width="10.42578125" style="25" bestFit="1" customWidth="1"/>
    <col min="15613" max="15613" width="11.140625" style="25" bestFit="1" customWidth="1"/>
    <col min="15614" max="15614" width="12.85546875" style="25" bestFit="1" customWidth="1"/>
    <col min="15615" max="15615" width="10.28515625" style="25" bestFit="1" customWidth="1"/>
    <col min="15616" max="15617" width="9.140625" style="25"/>
    <col min="15618" max="15618" width="2" style="25" bestFit="1" customWidth="1"/>
    <col min="15619" max="15863" width="9.140625" style="25"/>
    <col min="15864" max="15864" width="13.42578125" style="25" customWidth="1"/>
    <col min="15865" max="15865" width="18.140625" style="25" customWidth="1"/>
    <col min="15866" max="15866" width="19.42578125" style="25" bestFit="1" customWidth="1"/>
    <col min="15867" max="15867" width="41.5703125" style="25" customWidth="1"/>
    <col min="15868" max="15868" width="10.42578125" style="25" bestFit="1" customWidth="1"/>
    <col min="15869" max="15869" width="11.140625" style="25" bestFit="1" customWidth="1"/>
    <col min="15870" max="15870" width="12.85546875" style="25" bestFit="1" customWidth="1"/>
    <col min="15871" max="15871" width="10.28515625" style="25" bestFit="1" customWidth="1"/>
    <col min="15872" max="15873" width="9.140625" style="25"/>
    <col min="15874" max="15874" width="2" style="25" bestFit="1" customWidth="1"/>
    <col min="15875" max="16119" width="9.140625" style="25"/>
    <col min="16120" max="16120" width="13.42578125" style="25" customWidth="1"/>
    <col min="16121" max="16121" width="18.140625" style="25" customWidth="1"/>
    <col min="16122" max="16122" width="19.42578125" style="25" bestFit="1" customWidth="1"/>
    <col min="16123" max="16123" width="41.5703125" style="25" customWidth="1"/>
    <col min="16124" max="16124" width="10.42578125" style="25" bestFit="1" customWidth="1"/>
    <col min="16125" max="16125" width="11.140625" style="25" bestFit="1" customWidth="1"/>
    <col min="16126" max="16126" width="12.85546875" style="25" bestFit="1" customWidth="1"/>
    <col min="16127" max="16127" width="10.28515625" style="25" bestFit="1" customWidth="1"/>
    <col min="16128" max="16129" width="9.140625" style="25"/>
    <col min="16130" max="16130" width="2" style="25" bestFit="1" customWidth="1"/>
    <col min="16131" max="16384" width="9.140625" style="25"/>
  </cols>
  <sheetData>
    <row r="1" spans="1:11" ht="15" customHeight="1" x14ac:dyDescent="0.2">
      <c r="A1" s="152"/>
      <c r="B1" s="153"/>
      <c r="C1" s="153"/>
      <c r="D1" s="153"/>
      <c r="E1" s="153"/>
      <c r="F1" s="153"/>
    </row>
    <row r="2" spans="1:11" ht="15" customHeight="1" x14ac:dyDescent="0.2">
      <c r="A2" s="152"/>
      <c r="B2" s="153"/>
      <c r="C2" s="153"/>
      <c r="D2" s="153"/>
      <c r="E2" s="153"/>
      <c r="F2" s="153"/>
    </row>
    <row r="3" spans="1:11" ht="15" customHeight="1" x14ac:dyDescent="0.2">
      <c r="A3" s="152"/>
      <c r="B3" s="153"/>
      <c r="C3" s="153"/>
      <c r="D3" s="153"/>
      <c r="E3" s="153"/>
      <c r="F3" s="153"/>
    </row>
    <row r="4" spans="1:11" ht="15" customHeight="1" x14ac:dyDescent="0.2">
      <c r="A4" s="152"/>
      <c r="B4" s="153"/>
      <c r="C4" s="153"/>
      <c r="D4" s="153"/>
      <c r="E4" s="153"/>
      <c r="F4" s="153"/>
    </row>
    <row r="5" spans="1:11" ht="15" customHeight="1" x14ac:dyDescent="0.2">
      <c r="A5" s="152"/>
      <c r="B5" s="154"/>
      <c r="C5" s="153"/>
      <c r="D5" s="153"/>
      <c r="E5" s="153"/>
      <c r="F5" s="153"/>
    </row>
    <row r="6" spans="1:11" ht="30" customHeight="1" x14ac:dyDescent="0.2">
      <c r="A6" s="681" t="str">
        <f>PLANILHA!$A$8</f>
        <v>OBJETO: "Implantação do Sistema de Proteção contra Descargas Atmosféricas - SPDA na Casa de Saúde Santa Marcelina"</v>
      </c>
      <c r="B6" s="681"/>
      <c r="C6" s="681"/>
      <c r="D6" s="681"/>
      <c r="E6" s="681"/>
      <c r="F6" s="681"/>
    </row>
    <row r="7" spans="1:11" ht="15" customHeight="1" x14ac:dyDescent="0.2">
      <c r="A7" s="21" t="str">
        <f>PLANILHA!$A$9</f>
        <v>Endereço: Rodovia BR 364, km 17, Zona Rural</v>
      </c>
      <c r="B7" s="155"/>
      <c r="C7" s="155"/>
      <c r="D7" s="155"/>
      <c r="E7" s="155"/>
      <c r="F7" s="155"/>
    </row>
    <row r="8" spans="1:11" ht="15" customHeight="1" x14ac:dyDescent="0.2">
      <c r="A8" s="21" t="str">
        <f>PLANILHA!$A$10</f>
        <v>Local: Porto Velho-RO</v>
      </c>
      <c r="B8" s="129"/>
      <c r="C8" s="129"/>
      <c r="D8" s="129"/>
      <c r="E8" s="129"/>
      <c r="F8" s="129"/>
    </row>
    <row r="9" spans="1:11" ht="15" customHeight="1" x14ac:dyDescent="0.2">
      <c r="A9" s="21" t="str">
        <f>PLANILHA!$A$11</f>
        <v>Data: Julho/2020</v>
      </c>
      <c r="B9" s="130"/>
      <c r="C9" s="130"/>
      <c r="D9" s="130"/>
      <c r="E9" s="130"/>
      <c r="F9" s="130"/>
    </row>
    <row r="10" spans="1:11" ht="8.1" customHeight="1" x14ac:dyDescent="0.2">
      <c r="A10" s="27"/>
      <c r="B10" s="26"/>
      <c r="C10" s="27"/>
      <c r="D10" s="27"/>
      <c r="E10" s="27"/>
      <c r="F10" s="128"/>
    </row>
    <row r="11" spans="1:11" ht="15" customHeight="1" x14ac:dyDescent="0.2">
      <c r="A11" s="199" t="s">
        <v>115</v>
      </c>
      <c r="B11" s="200"/>
      <c r="C11" s="200"/>
      <c r="D11" s="200"/>
      <c r="E11" s="200"/>
      <c r="F11" s="200"/>
      <c r="H11" s="131">
        <v>478816.59</v>
      </c>
      <c r="I11" s="132"/>
      <c r="J11" s="133"/>
      <c r="K11" s="25" t="s">
        <v>116</v>
      </c>
    </row>
    <row r="12" spans="1:11" ht="8.1" customHeight="1" x14ac:dyDescent="0.2">
      <c r="A12" s="201"/>
      <c r="B12" s="202"/>
      <c r="C12" s="203"/>
      <c r="D12" s="203"/>
      <c r="E12" s="203"/>
      <c r="F12" s="204"/>
      <c r="H12" s="134">
        <v>225766.17499999999</v>
      </c>
      <c r="I12" s="135"/>
      <c r="J12" s="136"/>
      <c r="K12" s="25" t="s">
        <v>117</v>
      </c>
    </row>
    <row r="13" spans="1:11" x14ac:dyDescent="0.2">
      <c r="A13" s="750" t="s">
        <v>118</v>
      </c>
      <c r="B13" s="738"/>
      <c r="C13" s="738"/>
      <c r="D13" s="205" t="e">
        <f>PLANILHA!#REF!</f>
        <v>#REF!</v>
      </c>
      <c r="E13" s="206"/>
      <c r="F13" s="207"/>
    </row>
    <row r="14" spans="1:11" x14ac:dyDescent="0.2">
      <c r="A14" s="737" t="s">
        <v>119</v>
      </c>
      <c r="B14" s="738"/>
      <c r="C14" s="738"/>
      <c r="D14" s="208" t="e">
        <f>ROUNDUP(E14,0)</f>
        <v>#REF!</v>
      </c>
      <c r="E14" s="751" t="e">
        <f>D13/176</f>
        <v>#REF!</v>
      </c>
      <c r="F14" s="752"/>
    </row>
    <row r="15" spans="1:11" x14ac:dyDescent="0.2">
      <c r="A15" s="737" t="s">
        <v>120</v>
      </c>
      <c r="B15" s="738"/>
      <c r="C15" s="738"/>
      <c r="D15" s="208" t="e">
        <f>ROUNDUP(E15,0)</f>
        <v>#REF!</v>
      </c>
      <c r="E15" s="751" t="e">
        <f>D14/D16</f>
        <v>#REF!</v>
      </c>
      <c r="F15" s="752"/>
    </row>
    <row r="16" spans="1:11" x14ac:dyDescent="0.2">
      <c r="A16" s="737" t="s">
        <v>207</v>
      </c>
      <c r="B16" s="738"/>
      <c r="C16" s="738"/>
      <c r="D16" s="209">
        <v>3</v>
      </c>
      <c r="E16" s="751"/>
      <c r="F16" s="752"/>
    </row>
    <row r="17" spans="1:9" x14ac:dyDescent="0.2">
      <c r="A17" s="737" t="s">
        <v>121</v>
      </c>
      <c r="B17" s="753"/>
      <c r="C17" s="753"/>
      <c r="D17" s="754">
        <v>6</v>
      </c>
      <c r="E17" s="754"/>
      <c r="F17" s="755"/>
    </row>
    <row r="18" spans="1:9" x14ac:dyDescent="0.2">
      <c r="A18" s="756" t="s">
        <v>122</v>
      </c>
      <c r="B18" s="757"/>
      <c r="C18" s="757"/>
      <c r="D18" s="754">
        <v>22</v>
      </c>
      <c r="E18" s="754"/>
      <c r="F18" s="755"/>
    </row>
    <row r="19" spans="1:9" x14ac:dyDescent="0.2">
      <c r="A19"/>
      <c r="B19"/>
      <c r="C19"/>
      <c r="D19" s="762"/>
      <c r="E19" s="762"/>
      <c r="F19" s="762"/>
      <c r="G19" s="137"/>
    </row>
    <row r="20" spans="1:9" ht="13.9" customHeight="1" x14ac:dyDescent="0.2">
      <c r="A20" s="210"/>
      <c r="B20" s="211"/>
      <c r="C20" s="211"/>
      <c r="D20" s="212" t="s">
        <v>123</v>
      </c>
      <c r="E20" s="213"/>
      <c r="F20" s="214"/>
    </row>
    <row r="21" spans="1:9" x14ac:dyDescent="0.2">
      <c r="A21" s="210"/>
      <c r="B21" s="211"/>
      <c r="C21" s="211"/>
      <c r="D21" s="212" t="s">
        <v>124</v>
      </c>
      <c r="E21" s="213"/>
      <c r="F21" s="214"/>
    </row>
    <row r="22" spans="1:9" ht="15" x14ac:dyDescent="0.25">
      <c r="A22" s="210"/>
      <c r="B22" s="211"/>
      <c r="C22" s="211"/>
      <c r="D22" s="215" t="s">
        <v>125</v>
      </c>
      <c r="E22" s="213"/>
      <c r="F22" s="214"/>
    </row>
    <row r="23" spans="1:9" x14ac:dyDescent="0.2">
      <c r="A23" s="210"/>
      <c r="B23" s="211"/>
      <c r="C23" s="211" t="s">
        <v>126</v>
      </c>
      <c r="D23" s="216">
        <v>0.83399999999999996</v>
      </c>
      <c r="E23" s="213"/>
      <c r="F23" s="214"/>
    </row>
    <row r="24" spans="1:9" x14ac:dyDescent="0.2">
      <c r="A24" s="210"/>
      <c r="B24" s="211"/>
      <c r="C24" s="211" t="s">
        <v>127</v>
      </c>
      <c r="D24" s="216">
        <v>0.92200000000000004</v>
      </c>
      <c r="E24" s="213"/>
      <c r="F24" s="214"/>
    </row>
    <row r="25" spans="1:9" x14ac:dyDescent="0.2">
      <c r="A25" s="210"/>
      <c r="B25" s="211"/>
      <c r="C25" s="211" t="s">
        <v>128</v>
      </c>
      <c r="D25" s="216">
        <v>0.86199999999999999</v>
      </c>
      <c r="E25" s="213"/>
      <c r="F25" s="214"/>
    </row>
    <row r="26" spans="1:9" x14ac:dyDescent="0.2">
      <c r="A26" s="741" t="s">
        <v>129</v>
      </c>
      <c r="B26" s="739"/>
      <c r="C26" s="739"/>
      <c r="D26" s="217">
        <f>ROUND(AVERAGE(D23:D25)+1,4)</f>
        <v>1.8727</v>
      </c>
      <c r="E26" s="218"/>
      <c r="F26" s="219"/>
    </row>
    <row r="27" spans="1:9" x14ac:dyDescent="0.2">
      <c r="A27" s="220"/>
      <c r="B27" s="221"/>
      <c r="C27" s="221"/>
      <c r="D27" s="222"/>
      <c r="E27" s="223"/>
      <c r="F27" s="224"/>
      <c r="I27" s="25">
        <f>13*66</f>
        <v>858</v>
      </c>
    </row>
    <row r="28" spans="1:9" x14ac:dyDescent="0.2">
      <c r="A28" s="225"/>
      <c r="B28" s="226"/>
      <c r="C28" s="227"/>
      <c r="D28" s="228"/>
      <c r="E28" s="228"/>
      <c r="F28" s="229"/>
    </row>
    <row r="29" spans="1:9" x14ac:dyDescent="0.2">
      <c r="A29" s="230" t="s">
        <v>130</v>
      </c>
      <c r="B29" s="231" t="s">
        <v>131</v>
      </c>
      <c r="C29" s="763" t="s">
        <v>132</v>
      </c>
      <c r="D29" s="764"/>
      <c r="E29" s="231" t="s">
        <v>133</v>
      </c>
      <c r="F29" s="232" t="s">
        <v>134</v>
      </c>
    </row>
    <row r="30" spans="1:9" x14ac:dyDescent="0.2">
      <c r="A30" s="746" t="s">
        <v>135</v>
      </c>
      <c r="B30" s="747"/>
      <c r="C30" s="747"/>
      <c r="D30" s="747"/>
      <c r="E30" s="748" t="s">
        <v>136</v>
      </c>
      <c r="F30" s="749"/>
    </row>
    <row r="31" spans="1:9" x14ac:dyDescent="0.2">
      <c r="A31" s="741" t="s">
        <v>137</v>
      </c>
      <c r="B31" s="739"/>
      <c r="C31" s="739"/>
      <c r="D31" s="233" t="s">
        <v>138</v>
      </c>
      <c r="E31" s="234">
        <f>($D$18/176)*D18</f>
        <v>2.75</v>
      </c>
      <c r="F31" s="235">
        <f>ROUNDUP(E31,0)</f>
        <v>3</v>
      </c>
    </row>
    <row r="32" spans="1:9" x14ac:dyDescent="0.2">
      <c r="A32" s="758"/>
      <c r="B32" s="745"/>
      <c r="C32" s="745"/>
      <c r="D32" s="222"/>
      <c r="E32" s="223"/>
      <c r="F32" s="224"/>
    </row>
    <row r="33" spans="1:8" x14ac:dyDescent="0.2">
      <c r="A33" s="230" t="s">
        <v>130</v>
      </c>
      <c r="B33" s="231" t="s">
        <v>131</v>
      </c>
      <c r="C33" s="759" t="s">
        <v>139</v>
      </c>
      <c r="D33" s="760"/>
      <c r="E33" s="231" t="s">
        <v>133</v>
      </c>
      <c r="F33" s="236" t="s">
        <v>237</v>
      </c>
    </row>
    <row r="34" spans="1:8" x14ac:dyDescent="0.2">
      <c r="A34" s="746" t="s">
        <v>140</v>
      </c>
      <c r="B34" s="761"/>
      <c r="C34" s="761"/>
      <c r="D34" s="233" t="s">
        <v>141</v>
      </c>
      <c r="E34" s="237" t="e">
        <f>D26*D16*D15</f>
        <v>#REF!</v>
      </c>
      <c r="F34" s="235" t="e">
        <f>ROUNDUP(E34,0)</f>
        <v>#REF!</v>
      </c>
    </row>
    <row r="35" spans="1:8" x14ac:dyDescent="0.2">
      <c r="A35" s="220"/>
      <c r="B35" s="745"/>
      <c r="C35" s="745"/>
      <c r="D35" s="222"/>
      <c r="E35" s="223"/>
      <c r="F35" s="224"/>
    </row>
    <row r="36" spans="1:8" x14ac:dyDescent="0.2">
      <c r="A36" s="230" t="s">
        <v>130</v>
      </c>
      <c r="B36" s="231" t="s">
        <v>142</v>
      </c>
      <c r="C36" s="238" t="s">
        <v>143</v>
      </c>
      <c r="D36" s="231"/>
      <c r="E36" s="231" t="s">
        <v>133</v>
      </c>
      <c r="F36" s="236" t="s">
        <v>134</v>
      </c>
    </row>
    <row r="37" spans="1:8" x14ac:dyDescent="0.2">
      <c r="A37" s="746" t="s">
        <v>135</v>
      </c>
      <c r="B37" s="747"/>
      <c r="C37" s="747"/>
      <c r="D37" s="747"/>
      <c r="E37" s="748" t="s">
        <v>136</v>
      </c>
      <c r="F37" s="749"/>
      <c r="G37" s="137"/>
    </row>
    <row r="38" spans="1:8" x14ac:dyDescent="0.2">
      <c r="A38" s="741" t="s">
        <v>137</v>
      </c>
      <c r="B38" s="739"/>
      <c r="C38" s="739"/>
      <c r="D38" s="233" t="s">
        <v>144</v>
      </c>
      <c r="E38" s="234" t="e">
        <f>(D13/176)*D18</f>
        <v>#REF!</v>
      </c>
      <c r="F38" s="235" t="e">
        <f>ROUNDUP(E38,0)</f>
        <v>#REF!</v>
      </c>
    </row>
    <row r="39" spans="1:8" x14ac:dyDescent="0.2">
      <c r="A39" s="239"/>
      <c r="B39" s="223"/>
      <c r="C39" s="223"/>
      <c r="D39" s="222"/>
      <c r="E39" s="223"/>
      <c r="F39" s="224"/>
    </row>
    <row r="40" spans="1:8" x14ac:dyDescent="0.2">
      <c r="A40" s="230" t="s">
        <v>130</v>
      </c>
      <c r="B40" s="231" t="s">
        <v>131</v>
      </c>
      <c r="C40" s="238" t="s">
        <v>145</v>
      </c>
      <c r="D40" s="231"/>
      <c r="E40" s="231" t="s">
        <v>133</v>
      </c>
      <c r="F40" s="236" t="s">
        <v>134</v>
      </c>
    </row>
    <row r="41" spans="1:8" x14ac:dyDescent="0.2">
      <c r="A41" s="746" t="s">
        <v>135</v>
      </c>
      <c r="B41" s="747"/>
      <c r="C41" s="747"/>
      <c r="D41" s="747"/>
      <c r="E41" s="748" t="s">
        <v>136</v>
      </c>
      <c r="F41" s="749"/>
    </row>
    <row r="42" spans="1:8" ht="76.5" x14ac:dyDescent="0.2">
      <c r="A42" s="737" t="s">
        <v>146</v>
      </c>
      <c r="B42" s="738"/>
      <c r="C42" s="738"/>
      <c r="D42" s="240" t="s">
        <v>147</v>
      </c>
      <c r="E42" s="739">
        <v>6</v>
      </c>
      <c r="F42" s="740"/>
    </row>
    <row r="43" spans="1:8" ht="38.25" x14ac:dyDescent="0.2">
      <c r="A43" s="741" t="s">
        <v>148</v>
      </c>
      <c r="B43" s="739"/>
      <c r="C43" s="739"/>
      <c r="D43" s="233" t="s">
        <v>149</v>
      </c>
      <c r="E43" s="234" t="e">
        <f>D15*D26*E42</f>
        <v>#REF!</v>
      </c>
      <c r="F43" s="235" t="e">
        <f>ROUNDUP(E43,0)</f>
        <v>#REF!</v>
      </c>
    </row>
    <row r="44" spans="1:8" x14ac:dyDescent="0.2">
      <c r="A44" s="239"/>
      <c r="B44" s="223"/>
      <c r="C44" s="223"/>
      <c r="D44" s="222"/>
      <c r="E44" s="223"/>
      <c r="F44" s="224"/>
    </row>
    <row r="45" spans="1:8" x14ac:dyDescent="0.2">
      <c r="A45" s="742" t="s">
        <v>150</v>
      </c>
      <c r="B45" s="743"/>
      <c r="C45" s="743"/>
      <c r="D45" s="743"/>
      <c r="E45" s="743"/>
      <c r="F45" s="744"/>
    </row>
    <row r="46" spans="1:8" x14ac:dyDescent="0.2">
      <c r="A46" s="143"/>
      <c r="B46" s="144"/>
      <c r="C46" s="144"/>
      <c r="D46" s="148"/>
      <c r="E46" s="144"/>
      <c r="F46" s="149"/>
      <c r="G46" s="145" t="e">
        <f>SUM(#REF!)</f>
        <v>#REF!</v>
      </c>
      <c r="H46" s="150"/>
    </row>
    <row r="47" spans="1:8" x14ac:dyDescent="0.2">
      <c r="A47" s="118"/>
      <c r="B47" s="141"/>
      <c r="C47" s="141"/>
      <c r="D47" s="146"/>
      <c r="E47" s="141"/>
      <c r="F47" s="147"/>
      <c r="G47" s="137"/>
      <c r="H47" s="145"/>
    </row>
    <row r="48" spans="1:8" x14ac:dyDescent="0.2">
      <c r="A48" s="142" t="s">
        <v>151</v>
      </c>
      <c r="B48" s="139"/>
      <c r="C48" s="139"/>
      <c r="D48" s="138"/>
      <c r="E48" s="139"/>
      <c r="F48" s="140"/>
      <c r="G48" s="151"/>
      <c r="H48" s="145"/>
    </row>
    <row r="49" spans="1:7" x14ac:dyDescent="0.2">
      <c r="A49" s="142"/>
      <c r="B49" s="139"/>
      <c r="C49" s="139"/>
      <c r="D49" s="139"/>
      <c r="E49" s="139"/>
      <c r="F49" s="140"/>
    </row>
    <row r="50" spans="1:7" x14ac:dyDescent="0.2">
      <c r="A50" s="142"/>
      <c r="B50" s="139"/>
      <c r="C50" s="139"/>
      <c r="D50" s="139"/>
      <c r="E50" s="139"/>
      <c r="F50" s="140"/>
    </row>
    <row r="51" spans="1:7" x14ac:dyDescent="0.2">
      <c r="A51" s="142"/>
      <c r="B51" s="139"/>
      <c r="C51" s="139"/>
      <c r="D51" s="139"/>
      <c r="E51" s="139"/>
      <c r="F51" s="140"/>
    </row>
    <row r="52" spans="1:7" x14ac:dyDescent="0.2">
      <c r="A52" s="142"/>
      <c r="B52" s="139"/>
      <c r="C52" s="139"/>
      <c r="D52" s="139"/>
      <c r="E52" s="139"/>
      <c r="F52" s="140"/>
    </row>
    <row r="53" spans="1:7" x14ac:dyDescent="0.2">
      <c r="A53" s="142"/>
      <c r="B53" s="139"/>
      <c r="C53" s="139"/>
      <c r="D53" s="139"/>
      <c r="E53" s="139"/>
      <c r="F53" s="140"/>
    </row>
    <row r="54" spans="1:7" x14ac:dyDescent="0.2">
      <c r="A54" s="142"/>
      <c r="B54" s="139"/>
      <c r="C54" s="139"/>
      <c r="D54" s="139"/>
      <c r="E54" s="139"/>
      <c r="F54" s="140"/>
    </row>
    <row r="55" spans="1:7" x14ac:dyDescent="0.2">
      <c r="A55" s="142"/>
      <c r="B55" s="139"/>
      <c r="C55" s="139"/>
      <c r="D55" s="139"/>
      <c r="E55" s="139"/>
      <c r="F55" s="140"/>
    </row>
    <row r="56" spans="1:7" x14ac:dyDescent="0.2">
      <c r="A56" s="142"/>
      <c r="B56" s="139"/>
      <c r="C56" s="139"/>
      <c r="D56" s="139"/>
      <c r="E56" s="139"/>
      <c r="F56" s="140"/>
    </row>
    <row r="57" spans="1:7" x14ac:dyDescent="0.2">
      <c r="A57" s="142"/>
      <c r="B57" s="139"/>
      <c r="C57" s="139"/>
      <c r="D57" s="139"/>
      <c r="E57" s="139"/>
      <c r="F57" s="140"/>
    </row>
    <row r="58" spans="1:7" x14ac:dyDescent="0.2">
      <c r="A58" s="142"/>
      <c r="B58" s="139"/>
      <c r="C58" s="139"/>
      <c r="D58" s="139"/>
      <c r="E58" s="139"/>
      <c r="F58" s="140"/>
    </row>
    <row r="59" spans="1:7" x14ac:dyDescent="0.2">
      <c r="A59" s="142"/>
      <c r="B59" s="139"/>
      <c r="C59" s="139"/>
      <c r="D59" s="139"/>
      <c r="E59" s="139"/>
      <c r="F59" s="140"/>
    </row>
    <row r="60" spans="1:7" x14ac:dyDescent="0.2">
      <c r="A60" s="142"/>
      <c r="B60" s="139"/>
      <c r="C60" s="139"/>
      <c r="D60" s="139"/>
      <c r="E60" s="139"/>
      <c r="F60" s="140"/>
    </row>
    <row r="61" spans="1:7" x14ac:dyDescent="0.2">
      <c r="A61" s="142"/>
      <c r="B61" s="139"/>
      <c r="C61" s="139"/>
      <c r="D61" s="139"/>
      <c r="E61" s="139"/>
      <c r="F61" s="140"/>
    </row>
    <row r="62" spans="1:7" x14ac:dyDescent="0.2">
      <c r="A62" s="142"/>
      <c r="B62" s="139"/>
      <c r="C62" s="139"/>
      <c r="D62" s="139"/>
      <c r="E62" s="139"/>
      <c r="F62" s="140"/>
    </row>
    <row r="63" spans="1:7" x14ac:dyDescent="0.2">
      <c r="A63" s="142"/>
      <c r="B63" s="139"/>
      <c r="C63" s="139"/>
      <c r="D63" s="139"/>
      <c r="E63" s="139"/>
      <c r="F63" s="140"/>
      <c r="G63" s="145"/>
    </row>
    <row r="64" spans="1:7" x14ac:dyDescent="0.2">
      <c r="A64" s="143"/>
      <c r="B64" s="144"/>
      <c r="C64" s="144"/>
      <c r="D64" s="144"/>
      <c r="E64" s="144"/>
      <c r="F64" s="149"/>
    </row>
  </sheetData>
  <mergeCells count="31">
    <mergeCell ref="A31:C31"/>
    <mergeCell ref="A32:C32"/>
    <mergeCell ref="C33:D33"/>
    <mergeCell ref="A34:C34"/>
    <mergeCell ref="D19:F19"/>
    <mergeCell ref="A26:C26"/>
    <mergeCell ref="C29:D29"/>
    <mergeCell ref="A30:D30"/>
    <mergeCell ref="E30:F30"/>
    <mergeCell ref="A16:C16"/>
    <mergeCell ref="A17:C17"/>
    <mergeCell ref="D17:F17"/>
    <mergeCell ref="E16:F16"/>
    <mergeCell ref="A18:C18"/>
    <mergeCell ref="D18:F18"/>
    <mergeCell ref="A13:C13"/>
    <mergeCell ref="A14:C14"/>
    <mergeCell ref="E14:F14"/>
    <mergeCell ref="A6:F6"/>
    <mergeCell ref="A15:C15"/>
    <mergeCell ref="E15:F15"/>
    <mergeCell ref="A42:C42"/>
    <mergeCell ref="E42:F42"/>
    <mergeCell ref="A43:C43"/>
    <mergeCell ref="A45:F45"/>
    <mergeCell ref="B35:C35"/>
    <mergeCell ref="A37:D37"/>
    <mergeCell ref="E37:F37"/>
    <mergeCell ref="A38:C38"/>
    <mergeCell ref="A41:D41"/>
    <mergeCell ref="E41:F41"/>
  </mergeCells>
  <hyperlinks>
    <hyperlink ref="D22" r:id="rId1" xr:uid="{00000000-0004-0000-0700-000000000000}"/>
  </hyperlinks>
  <printOptions horizontalCentered="1"/>
  <pageMargins left="0.78740157480314965" right="0.39370078740157483" top="0.78740157480314965" bottom="0.78740157480314965" header="0.31496062992125984" footer="0.31496062992125984"/>
  <pageSetup paperSize="9" scale="70" orientation="portrait" r:id="rId2"/>
  <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11</vt:i4>
      </vt:variant>
      <vt:variant>
        <vt:lpstr>Intervalos Nomeados</vt:lpstr>
      </vt:variant>
      <vt:variant>
        <vt:i4>11</vt:i4>
      </vt:variant>
    </vt:vector>
  </HeadingPairs>
  <TitlesOfParts>
    <vt:vector size="22" baseType="lpstr">
      <vt:lpstr>Memória de Cálculo</vt:lpstr>
      <vt:lpstr>PLANILHA</vt:lpstr>
      <vt:lpstr>MEMORIA DE CÁLCULO</vt:lpstr>
      <vt:lpstr>CRONOGRAMA</vt:lpstr>
      <vt:lpstr>COMPOSIÇÃO</vt:lpstr>
      <vt:lpstr>COMPOSIÇÃO BDI</vt:lpstr>
      <vt:lpstr>PARETO</vt:lpstr>
      <vt:lpstr>Cotação</vt:lpstr>
      <vt:lpstr>MemóriaCálculo SST</vt:lpstr>
      <vt:lpstr>TabelasExames</vt:lpstr>
      <vt:lpstr>COMPOSIÇÃO LEIS</vt:lpstr>
      <vt:lpstr>COMPOSIÇÃO!Area_de_impressao</vt:lpstr>
      <vt:lpstr>'COMPOSIÇÃO BDI'!Area_de_impressao</vt:lpstr>
      <vt:lpstr>'COMPOSIÇÃO LEIS'!Area_de_impressao</vt:lpstr>
      <vt:lpstr>CRONOGRAMA!Area_de_impressao</vt:lpstr>
      <vt:lpstr>'MemóriaCálculo SST'!Area_de_impressao</vt:lpstr>
      <vt:lpstr>PARETO!Area_de_impressao</vt:lpstr>
      <vt:lpstr>PLANILHA!Area_de_impressao</vt:lpstr>
      <vt:lpstr>TabelasExames!Area_de_impressao</vt:lpstr>
      <vt:lpstr>COMPOSIÇÃO!Titulos_de_impressao</vt:lpstr>
      <vt:lpstr>PARETO!Titulos_de_impressao</vt:lpstr>
      <vt:lpstr>PLANILHA!Titulos_de_impressao</vt:lpstr>
    </vt:vector>
  </TitlesOfParts>
  <Company>Fnde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ticiano</dc:creator>
  <cp:lastModifiedBy>Engenharia_01</cp:lastModifiedBy>
  <cp:lastPrinted>2020-09-10T19:04:51Z</cp:lastPrinted>
  <dcterms:created xsi:type="dcterms:W3CDTF">2011-09-14T13:58:48Z</dcterms:created>
  <dcterms:modified xsi:type="dcterms:W3CDTF">2020-12-07T19:21:45Z</dcterms:modified>
</cp:coreProperties>
</file>